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ngelis spil\Google Drive\Μάθηματα - ΕΜΠ\Περιβάλλον και Ανάπτυξη\Διαλέξεις\2020-2021\"/>
    </mc:Choice>
  </mc:AlternateContent>
  <bookViews>
    <workbookView xWindow="0" yWindow="0" windowWidth="28800" windowHeight="114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L4" i="1"/>
  <c r="L5" i="1"/>
  <c r="L10" i="1"/>
  <c r="L11" i="1"/>
  <c r="L12" i="1"/>
  <c r="L13" i="1"/>
  <c r="L18" i="1"/>
  <c r="L19" i="1"/>
  <c r="L20" i="1"/>
  <c r="L21" i="1"/>
  <c r="L26" i="1"/>
  <c r="L27" i="1"/>
  <c r="L28" i="1"/>
  <c r="L29" i="1"/>
  <c r="L34" i="1"/>
  <c r="L35" i="1"/>
  <c r="L36" i="1"/>
  <c r="L37" i="1"/>
  <c r="L42" i="1"/>
  <c r="L43" i="1"/>
  <c r="L44" i="1"/>
  <c r="L45" i="1"/>
  <c r="L50" i="1"/>
  <c r="L51" i="1"/>
  <c r="L52" i="1"/>
  <c r="L53" i="1"/>
  <c r="L58" i="1"/>
  <c r="L59" i="1"/>
  <c r="L60" i="1"/>
  <c r="L61" i="1"/>
  <c r="K3" i="1"/>
  <c r="K4" i="1"/>
  <c r="K5" i="1"/>
  <c r="K6" i="1"/>
  <c r="L6" i="1" s="1"/>
  <c r="K7" i="1"/>
  <c r="L7" i="1" s="1"/>
  <c r="K8" i="1"/>
  <c r="L8" i="1" s="1"/>
  <c r="K9" i="1"/>
  <c r="L9" i="1" s="1"/>
  <c r="K10" i="1"/>
  <c r="K11" i="1"/>
  <c r="K12" i="1"/>
  <c r="K13" i="1"/>
  <c r="K14" i="1"/>
  <c r="L14" i="1" s="1"/>
  <c r="K15" i="1"/>
  <c r="L15" i="1" s="1"/>
  <c r="K16" i="1"/>
  <c r="L16" i="1" s="1"/>
  <c r="K17" i="1"/>
  <c r="L17" i="1" s="1"/>
  <c r="K18" i="1"/>
  <c r="K19" i="1"/>
  <c r="K20" i="1"/>
  <c r="K21" i="1"/>
  <c r="K22" i="1"/>
  <c r="L22" i="1" s="1"/>
  <c r="K23" i="1"/>
  <c r="L23" i="1" s="1"/>
  <c r="K24" i="1"/>
  <c r="L24" i="1" s="1"/>
  <c r="K25" i="1"/>
  <c r="L25" i="1" s="1"/>
  <c r="K26" i="1"/>
  <c r="K27" i="1"/>
  <c r="K28" i="1"/>
  <c r="K29" i="1"/>
  <c r="K30" i="1"/>
  <c r="L30" i="1" s="1"/>
  <c r="K31" i="1"/>
  <c r="L31" i="1" s="1"/>
  <c r="K32" i="1"/>
  <c r="L32" i="1" s="1"/>
  <c r="K33" i="1"/>
  <c r="L33" i="1" s="1"/>
  <c r="K34" i="1"/>
  <c r="K35" i="1"/>
  <c r="K36" i="1"/>
  <c r="K37" i="1"/>
  <c r="K38" i="1"/>
  <c r="L38" i="1" s="1"/>
  <c r="K39" i="1"/>
  <c r="L39" i="1" s="1"/>
  <c r="K40" i="1"/>
  <c r="L40" i="1" s="1"/>
  <c r="K41" i="1"/>
  <c r="L41" i="1" s="1"/>
  <c r="K42" i="1"/>
  <c r="K43" i="1"/>
  <c r="K44" i="1"/>
  <c r="K45" i="1"/>
  <c r="K46" i="1"/>
  <c r="L46" i="1" s="1"/>
  <c r="K47" i="1"/>
  <c r="L47" i="1" s="1"/>
  <c r="K48" i="1"/>
  <c r="L48" i="1" s="1"/>
  <c r="K49" i="1"/>
  <c r="L49" i="1" s="1"/>
  <c r="K50" i="1"/>
  <c r="K51" i="1"/>
  <c r="K52" i="1"/>
  <c r="K53" i="1"/>
  <c r="K54" i="1"/>
  <c r="L54" i="1" s="1"/>
  <c r="K55" i="1"/>
  <c r="L55" i="1" s="1"/>
  <c r="K56" i="1"/>
  <c r="L56" i="1" s="1"/>
  <c r="K57" i="1"/>
  <c r="L57" i="1" s="1"/>
  <c r="K58" i="1"/>
  <c r="K59" i="1"/>
  <c r="K60" i="1"/>
  <c r="K61" i="1"/>
  <c r="K2" i="1"/>
  <c r="L2" i="1" s="1"/>
  <c r="O5" i="1"/>
  <c r="O6" i="1"/>
  <c r="J3" i="1"/>
  <c r="I3" i="1"/>
  <c r="H4" i="1"/>
  <c r="H5" i="1"/>
  <c r="H6" i="1"/>
  <c r="H7" i="1"/>
  <c r="H8" i="1"/>
  <c r="H9" i="1"/>
  <c r="I10" i="1" s="1"/>
  <c r="J10" i="1" s="1"/>
  <c r="H10" i="1"/>
  <c r="H11" i="1"/>
  <c r="H12" i="1"/>
  <c r="H13" i="1"/>
  <c r="H14" i="1"/>
  <c r="H15" i="1"/>
  <c r="H16" i="1"/>
  <c r="H17" i="1"/>
  <c r="I18" i="1" s="1"/>
  <c r="J18" i="1" s="1"/>
  <c r="H18" i="1"/>
  <c r="H19" i="1"/>
  <c r="H20" i="1"/>
  <c r="H21" i="1"/>
  <c r="H22" i="1"/>
  <c r="H23" i="1"/>
  <c r="H24" i="1"/>
  <c r="H25" i="1"/>
  <c r="I26" i="1" s="1"/>
  <c r="J26" i="1" s="1"/>
  <c r="H26" i="1"/>
  <c r="H27" i="1"/>
  <c r="H28" i="1"/>
  <c r="H29" i="1"/>
  <c r="H30" i="1"/>
  <c r="H31" i="1"/>
  <c r="H32" i="1"/>
  <c r="H33" i="1"/>
  <c r="I34" i="1" s="1"/>
  <c r="J34" i="1" s="1"/>
  <c r="H34" i="1"/>
  <c r="H35" i="1"/>
  <c r="H36" i="1"/>
  <c r="H37" i="1"/>
  <c r="H38" i="1"/>
  <c r="H39" i="1"/>
  <c r="H40" i="1"/>
  <c r="H41" i="1"/>
  <c r="I42" i="1" s="1"/>
  <c r="J42" i="1" s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2" i="1"/>
  <c r="AA4" i="1"/>
  <c r="AA5" i="1"/>
  <c r="AA6" i="1"/>
  <c r="AA7" i="1"/>
  <c r="AA8" i="1"/>
  <c r="AA9" i="1"/>
  <c r="AA10" i="1"/>
  <c r="AA11" i="1"/>
  <c r="AA12" i="1"/>
  <c r="AA13" i="1"/>
  <c r="AA14" i="1"/>
  <c r="AA3" i="1"/>
  <c r="Z5" i="1"/>
  <c r="X4" i="1"/>
  <c r="Z4" i="1" s="1"/>
  <c r="Y4" i="1"/>
  <c r="X5" i="1"/>
  <c r="Y5" i="1"/>
  <c r="X6" i="1"/>
  <c r="Z6" i="1" s="1"/>
  <c r="Y6" i="1"/>
  <c r="X7" i="1"/>
  <c r="Y7" i="1"/>
  <c r="Z7" i="1" s="1"/>
  <c r="X8" i="1"/>
  <c r="Z8" i="1" s="1"/>
  <c r="Y8" i="1"/>
  <c r="X9" i="1"/>
  <c r="Z9" i="1" s="1"/>
  <c r="Y9" i="1"/>
  <c r="X10" i="1"/>
  <c r="Y10" i="1"/>
  <c r="X11" i="1"/>
  <c r="Y11" i="1"/>
  <c r="Z11" i="1" s="1"/>
  <c r="X12" i="1"/>
  <c r="Z12" i="1" s="1"/>
  <c r="Y12" i="1"/>
  <c r="X13" i="1"/>
  <c r="Z13" i="1" s="1"/>
  <c r="Y13" i="1"/>
  <c r="X14" i="1"/>
  <c r="Y14" i="1"/>
  <c r="Y3" i="1"/>
  <c r="X3" i="1"/>
  <c r="Z3" i="1" s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D55" i="1"/>
  <c r="D54" i="1"/>
  <c r="D53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8" i="1"/>
  <c r="I53" i="1" l="1"/>
  <c r="J53" i="1" s="1"/>
  <c r="I45" i="1"/>
  <c r="J45" i="1" s="1"/>
  <c r="I37" i="1"/>
  <c r="J37" i="1" s="1"/>
  <c r="I29" i="1"/>
  <c r="J29" i="1" s="1"/>
  <c r="I21" i="1"/>
  <c r="J21" i="1" s="1"/>
  <c r="I13" i="1"/>
  <c r="J13" i="1" s="1"/>
  <c r="I5" i="1"/>
  <c r="J5" i="1" s="1"/>
  <c r="I52" i="1"/>
  <c r="J52" i="1" s="1"/>
  <c r="I44" i="1"/>
  <c r="J44" i="1" s="1"/>
  <c r="I36" i="1"/>
  <c r="J36" i="1" s="1"/>
  <c r="I28" i="1"/>
  <c r="J28" i="1" s="1"/>
  <c r="I20" i="1"/>
  <c r="J20" i="1" s="1"/>
  <c r="I12" i="1"/>
  <c r="J12" i="1" s="1"/>
  <c r="I4" i="1"/>
  <c r="J4" i="1" s="1"/>
  <c r="I2" i="1"/>
  <c r="J2" i="1" s="1"/>
  <c r="I58" i="1"/>
  <c r="J58" i="1" s="1"/>
  <c r="I48" i="1"/>
  <c r="J48" i="1" s="1"/>
  <c r="I40" i="1"/>
  <c r="J40" i="1" s="1"/>
  <c r="I8" i="1"/>
  <c r="J8" i="1" s="1"/>
  <c r="I55" i="1"/>
  <c r="J55" i="1" s="1"/>
  <c r="I47" i="1"/>
  <c r="J47" i="1" s="1"/>
  <c r="I39" i="1"/>
  <c r="J39" i="1" s="1"/>
  <c r="I31" i="1"/>
  <c r="J31" i="1" s="1"/>
  <c r="I23" i="1"/>
  <c r="J23" i="1" s="1"/>
  <c r="I15" i="1"/>
  <c r="J15" i="1" s="1"/>
  <c r="I7" i="1"/>
  <c r="J7" i="1" s="1"/>
  <c r="I50" i="1"/>
  <c r="J50" i="1" s="1"/>
  <c r="I56" i="1"/>
  <c r="J56" i="1" s="1"/>
  <c r="I32" i="1"/>
  <c r="J32" i="1" s="1"/>
  <c r="I16" i="1"/>
  <c r="J16" i="1" s="1"/>
  <c r="I54" i="1"/>
  <c r="J54" i="1" s="1"/>
  <c r="I46" i="1"/>
  <c r="J46" i="1" s="1"/>
  <c r="I38" i="1"/>
  <c r="J38" i="1" s="1"/>
  <c r="I30" i="1"/>
  <c r="J30" i="1" s="1"/>
  <c r="I22" i="1"/>
  <c r="J22" i="1" s="1"/>
  <c r="I14" i="1"/>
  <c r="J14" i="1" s="1"/>
  <c r="I6" i="1"/>
  <c r="J6" i="1" s="1"/>
  <c r="I24" i="1"/>
  <c r="J24" i="1" s="1"/>
  <c r="I61" i="1"/>
  <c r="J61" i="1" s="1"/>
  <c r="I59" i="1"/>
  <c r="J59" i="1" s="1"/>
  <c r="I51" i="1"/>
  <c r="J51" i="1" s="1"/>
  <c r="I43" i="1"/>
  <c r="J43" i="1" s="1"/>
  <c r="I35" i="1"/>
  <c r="J35" i="1" s="1"/>
  <c r="I27" i="1"/>
  <c r="J27" i="1" s="1"/>
  <c r="I19" i="1"/>
  <c r="J19" i="1" s="1"/>
  <c r="I11" i="1"/>
  <c r="J11" i="1" s="1"/>
  <c r="I57" i="1"/>
  <c r="J57" i="1" s="1"/>
  <c r="I49" i="1"/>
  <c r="J49" i="1" s="1"/>
  <c r="I41" i="1"/>
  <c r="J41" i="1" s="1"/>
  <c r="I33" i="1"/>
  <c r="J33" i="1" s="1"/>
  <c r="I25" i="1"/>
  <c r="J25" i="1" s="1"/>
  <c r="I17" i="1"/>
  <c r="J17" i="1" s="1"/>
  <c r="I9" i="1"/>
  <c r="J9" i="1" s="1"/>
  <c r="I60" i="1"/>
  <c r="J60" i="1" s="1"/>
  <c r="Z14" i="1"/>
  <c r="Z10" i="1"/>
</calcChain>
</file>

<file path=xl/sharedStrings.xml><?xml version="1.0" encoding="utf-8"?>
<sst xmlns="http://schemas.openxmlformats.org/spreadsheetml/2006/main" count="79" uniqueCount="79">
  <si>
    <t>Perios</t>
  </si>
  <si>
    <t>POVs</t>
  </si>
  <si>
    <t>Δεκ-96</t>
  </si>
  <si>
    <t>Μαρ-98</t>
  </si>
  <si>
    <t>Ιουν-99</t>
  </si>
  <si>
    <t>Σεπ-00</t>
  </si>
  <si>
    <t>Ιαν-97</t>
  </si>
  <si>
    <t>Απρ-98</t>
  </si>
  <si>
    <t>Ιουλ-99</t>
  </si>
  <si>
    <t>Οκτ-00</t>
  </si>
  <si>
    <t>Φεβ-97</t>
  </si>
  <si>
    <t>Μαϊ-98</t>
  </si>
  <si>
    <t>Αυγ-99</t>
  </si>
  <si>
    <t>Νοε-00</t>
  </si>
  <si>
    <t>Μαρ-97</t>
  </si>
  <si>
    <t>Ιουν-98</t>
  </si>
  <si>
    <t>Σεπ-99</t>
  </si>
  <si>
    <t>Δεκ-00</t>
  </si>
  <si>
    <t>Απρ-97</t>
  </si>
  <si>
    <t>Ιουλ-98</t>
  </si>
  <si>
    <t>Οκτ-99</t>
  </si>
  <si>
    <t>Ιαν-01</t>
  </si>
  <si>
    <t>Μαϊ-97</t>
  </si>
  <si>
    <t>Αυγ-98</t>
  </si>
  <si>
    <t>Νοε-99</t>
  </si>
  <si>
    <t>Φεβ-01</t>
  </si>
  <si>
    <t>Ιουν-97</t>
  </si>
  <si>
    <t>Σεπ-98</t>
  </si>
  <si>
    <t>Δεκ-99</t>
  </si>
  <si>
    <t>Μαρ-01</t>
  </si>
  <si>
    <t>Ιουλ-97</t>
  </si>
  <si>
    <t>Οκτ-98</t>
  </si>
  <si>
    <t>Ιαν-00</t>
  </si>
  <si>
    <t>Απρ-01</t>
  </si>
  <si>
    <t>Αυγ-97</t>
  </si>
  <si>
    <t>Νοε-98</t>
  </si>
  <si>
    <t>Φεβ-00</t>
  </si>
  <si>
    <t>Μαϊ-01</t>
  </si>
  <si>
    <t>Σεπ-97</t>
  </si>
  <si>
    <t>Δεκ-98</t>
  </si>
  <si>
    <t>Μαρ-00</t>
  </si>
  <si>
    <t>Ιουν-01</t>
  </si>
  <si>
    <t>Οκτ-97</t>
  </si>
  <si>
    <t>Ιαν-99</t>
  </si>
  <si>
    <t>Απρ-00</t>
  </si>
  <si>
    <t>Ιουλ-01</t>
  </si>
  <si>
    <t>Νοε-97</t>
  </si>
  <si>
    <t>Φεβ-99</t>
  </si>
  <si>
    <t>Μαϊ-00</t>
  </si>
  <si>
    <t>Αυγ-01</t>
  </si>
  <si>
    <t>Δεκ-97</t>
  </si>
  <si>
    <t>Μαρ-99</t>
  </si>
  <si>
    <t>Ιουν-00</t>
  </si>
  <si>
    <t>Σεπ-01</t>
  </si>
  <si>
    <t>Ιαν-98</t>
  </si>
  <si>
    <t>Απρ-99</t>
  </si>
  <si>
    <t>Ιουλ-00</t>
  </si>
  <si>
    <t>Οκτ-01</t>
  </si>
  <si>
    <t>Φεβ-98</t>
  </si>
  <si>
    <t>Μαϊ-99</t>
  </si>
  <si>
    <t>Αυγ-00</t>
  </si>
  <si>
    <t>Νοε-01</t>
  </si>
  <si>
    <t>ΚΚΜΟ</t>
  </si>
  <si>
    <t>Min</t>
  </si>
  <si>
    <t>Max</t>
  </si>
  <si>
    <t>Average</t>
  </si>
  <si>
    <t>Average_adj</t>
  </si>
  <si>
    <t>ΔΕ</t>
  </si>
  <si>
    <t>ΛΕ</t>
  </si>
  <si>
    <t>ΑΧ</t>
  </si>
  <si>
    <t>ΚΜΟ(3)</t>
  </si>
  <si>
    <t>R</t>
  </si>
  <si>
    <t>T</t>
  </si>
  <si>
    <t>slope</t>
  </si>
  <si>
    <t>intercept</t>
  </si>
  <si>
    <t>C</t>
  </si>
  <si>
    <t>Trend</t>
  </si>
  <si>
    <t>ΚΜΟ(3x3)</t>
  </si>
  <si>
    <t>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</si>
</sst>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0.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Roboto"/>
    </font>
    <font>
      <sz val="12"/>
      <color rgb="FF000000"/>
      <name val="Roboto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1" xfId="0" applyFont="1" applyBorder="1" applyAlignment="1">
      <alignment horizontal="center" wrapText="1" readingOrder="1"/>
    </xf>
    <xf numFmtId="165" fontId="3" fillId="0" borderId="1" xfId="1" applyNumberFormat="1" applyFont="1" applyBorder="1" applyAlignment="1">
      <alignment horizontal="center" wrapText="1" readingOrder="1"/>
    </xf>
    <xf numFmtId="166" fontId="3" fillId="0" borderId="1" xfId="1" applyNumberFormat="1" applyFont="1" applyBorder="1" applyAlignment="1">
      <alignment horizontal="center" wrapText="1" readingOrder="1"/>
    </xf>
    <xf numFmtId="2" fontId="3" fillId="0" borderId="1" xfId="0" applyNumberFormat="1" applyFont="1" applyBorder="1" applyAlignment="1">
      <alignment horizontal="center" wrapText="1" readingOrder="1"/>
    </xf>
    <xf numFmtId="2" fontId="0" fillId="0" borderId="0" xfId="0" applyNumberFormat="1"/>
    <xf numFmtId="164" fontId="3" fillId="0" borderId="1" xfId="0" applyNumberFormat="1" applyFont="1" applyBorder="1" applyAlignment="1">
      <alignment horizontal="center" wrapText="1" readingOrder="1"/>
    </xf>
    <xf numFmtId="0" fontId="2" fillId="0" borderId="1" xfId="0" applyFont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wrapText="1" readingOrder="1"/>
    </xf>
    <xf numFmtId="165" fontId="3" fillId="0" borderId="1" xfId="1" applyNumberFormat="1" applyFont="1" applyFill="1" applyBorder="1" applyAlignment="1">
      <alignment horizontal="center" wrapText="1" readingOrder="1"/>
    </xf>
    <xf numFmtId="166" fontId="3" fillId="0" borderId="1" xfId="1" applyNumberFormat="1" applyFont="1" applyFill="1" applyBorder="1" applyAlignment="1">
      <alignment horizontal="center" wrapText="1" readingOrder="1"/>
    </xf>
    <xf numFmtId="2" fontId="3" fillId="0" borderId="1" xfId="0" applyNumberFormat="1" applyFont="1" applyFill="1" applyBorder="1" applyAlignment="1">
      <alignment horizontal="center" wrapText="1" readingOrder="1"/>
    </xf>
    <xf numFmtId="166" fontId="3" fillId="0" borderId="1" xfId="0" applyNumberFormat="1" applyFont="1" applyFill="1" applyBorder="1" applyAlignment="1">
      <alignment horizontal="center" wrapText="1" readingOrder="1"/>
    </xf>
    <xf numFmtId="0" fontId="4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Sheet1!$AA$3:$AA$14</c:f>
              <c:numCache>
                <c:formatCode>0.00</c:formatCode>
                <c:ptCount val="12"/>
                <c:pt idx="0">
                  <c:v>77.406111468192847</c:v>
                </c:pt>
                <c:pt idx="1">
                  <c:v>79.643842816539276</c:v>
                </c:pt>
                <c:pt idx="2">
                  <c:v>78.464136385310269</c:v>
                </c:pt>
                <c:pt idx="3">
                  <c:v>93.189490278044275</c:v>
                </c:pt>
                <c:pt idx="4">
                  <c:v>96.658137191061812</c:v>
                </c:pt>
                <c:pt idx="5">
                  <c:v>103.97665627978026</c:v>
                </c:pt>
                <c:pt idx="6">
                  <c:v>104.92579120259933</c:v>
                </c:pt>
                <c:pt idx="7">
                  <c:v>129.40888003625153</c:v>
                </c:pt>
                <c:pt idx="8">
                  <c:v>134.2994978536</c:v>
                </c:pt>
                <c:pt idx="9">
                  <c:v>115.89623109963398</c:v>
                </c:pt>
                <c:pt idx="10">
                  <c:v>105.02587865753364</c:v>
                </c:pt>
                <c:pt idx="11">
                  <c:v>81.105346731452883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496052848"/>
        <c:axId val="-1496052304"/>
      </c:lineChart>
      <c:catAx>
        <c:axId val="-1496052848"/>
        <c:scaling>
          <c:orientation val="minMax"/>
        </c:scaling>
        <c:delete val="0"/>
        <c:axPos val="b"/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496052304"/>
        <c:crosses val="autoZero"/>
        <c:auto val="1"/>
        <c:lblAlgn val="ctr"/>
        <c:lblOffset val="100"/>
        <c:noMultiLvlLbl val="0"/>
      </c:catAx>
      <c:valAx>
        <c:axId val="-1496052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496052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Sheet1!$K$1</c:f>
              <c:strCache>
                <c:ptCount val="1"/>
                <c:pt idx="0">
                  <c:v>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Sheet1!$B$2:$B$61</c:f>
              <c:strCache>
                <c:ptCount val="60"/>
                <c:pt idx="0">
                  <c:v>Δεκ-96</c:v>
                </c:pt>
                <c:pt idx="1">
                  <c:v>Ιαν-97</c:v>
                </c:pt>
                <c:pt idx="2">
                  <c:v>Φεβ-97</c:v>
                </c:pt>
                <c:pt idx="3">
                  <c:v>Μαρ-97</c:v>
                </c:pt>
                <c:pt idx="4">
                  <c:v>Απρ-97</c:v>
                </c:pt>
                <c:pt idx="5">
                  <c:v>Μαϊ-97</c:v>
                </c:pt>
                <c:pt idx="6">
                  <c:v>Ιουν-97</c:v>
                </c:pt>
                <c:pt idx="7">
                  <c:v>Ιουλ-97</c:v>
                </c:pt>
                <c:pt idx="8">
                  <c:v>Αυγ-97</c:v>
                </c:pt>
                <c:pt idx="9">
                  <c:v>Σεπ-97</c:v>
                </c:pt>
                <c:pt idx="10">
                  <c:v>Οκτ-97</c:v>
                </c:pt>
                <c:pt idx="11">
                  <c:v>Νοε-97</c:v>
                </c:pt>
                <c:pt idx="12">
                  <c:v>Δεκ-97</c:v>
                </c:pt>
                <c:pt idx="13">
                  <c:v>Ιαν-98</c:v>
                </c:pt>
                <c:pt idx="14">
                  <c:v>Φεβ-98</c:v>
                </c:pt>
                <c:pt idx="15">
                  <c:v>Μαρ-98</c:v>
                </c:pt>
                <c:pt idx="16">
                  <c:v>Απρ-98</c:v>
                </c:pt>
                <c:pt idx="17">
                  <c:v>Μαϊ-98</c:v>
                </c:pt>
                <c:pt idx="18">
                  <c:v>Ιουν-98</c:v>
                </c:pt>
                <c:pt idx="19">
                  <c:v>Ιουλ-98</c:v>
                </c:pt>
                <c:pt idx="20">
                  <c:v>Αυγ-98</c:v>
                </c:pt>
                <c:pt idx="21">
                  <c:v>Σεπ-98</c:v>
                </c:pt>
                <c:pt idx="22">
                  <c:v>Οκτ-98</c:v>
                </c:pt>
                <c:pt idx="23">
                  <c:v>Νοε-98</c:v>
                </c:pt>
                <c:pt idx="24">
                  <c:v>Δεκ-98</c:v>
                </c:pt>
                <c:pt idx="25">
                  <c:v>Ιαν-99</c:v>
                </c:pt>
                <c:pt idx="26">
                  <c:v>Φεβ-99</c:v>
                </c:pt>
                <c:pt idx="27">
                  <c:v>Μαρ-99</c:v>
                </c:pt>
                <c:pt idx="28">
                  <c:v>Απρ-99</c:v>
                </c:pt>
                <c:pt idx="29">
                  <c:v>Μαϊ-99</c:v>
                </c:pt>
                <c:pt idx="30">
                  <c:v>Ιουν-99</c:v>
                </c:pt>
                <c:pt idx="31">
                  <c:v>Ιουλ-99</c:v>
                </c:pt>
                <c:pt idx="32">
                  <c:v>Αυγ-99</c:v>
                </c:pt>
                <c:pt idx="33">
                  <c:v>Σεπ-99</c:v>
                </c:pt>
                <c:pt idx="34">
                  <c:v>Οκτ-99</c:v>
                </c:pt>
                <c:pt idx="35">
                  <c:v>Νοε-99</c:v>
                </c:pt>
                <c:pt idx="36">
                  <c:v>Δεκ-99</c:v>
                </c:pt>
                <c:pt idx="37">
                  <c:v>Ιαν-00</c:v>
                </c:pt>
                <c:pt idx="38">
                  <c:v>Φεβ-00</c:v>
                </c:pt>
                <c:pt idx="39">
                  <c:v>Μαρ-00</c:v>
                </c:pt>
                <c:pt idx="40">
                  <c:v>Απρ-00</c:v>
                </c:pt>
                <c:pt idx="41">
                  <c:v>Μαϊ-00</c:v>
                </c:pt>
                <c:pt idx="42">
                  <c:v>Ιουν-00</c:v>
                </c:pt>
                <c:pt idx="43">
                  <c:v>Ιουλ-00</c:v>
                </c:pt>
                <c:pt idx="44">
                  <c:v>Αυγ-00</c:v>
                </c:pt>
                <c:pt idx="45">
                  <c:v>Σεπ-00</c:v>
                </c:pt>
                <c:pt idx="46">
                  <c:v>Οκτ-00</c:v>
                </c:pt>
                <c:pt idx="47">
                  <c:v>Νοε-00</c:v>
                </c:pt>
                <c:pt idx="48">
                  <c:v>Δεκ-00</c:v>
                </c:pt>
                <c:pt idx="49">
                  <c:v>Ιαν-01</c:v>
                </c:pt>
                <c:pt idx="50">
                  <c:v>Φεβ-01</c:v>
                </c:pt>
                <c:pt idx="51">
                  <c:v>Μαρ-01</c:v>
                </c:pt>
                <c:pt idx="52">
                  <c:v>Απρ-01</c:v>
                </c:pt>
                <c:pt idx="53">
                  <c:v>Μαϊ-01</c:v>
                </c:pt>
                <c:pt idx="54">
                  <c:v>Ιουν-01</c:v>
                </c:pt>
                <c:pt idx="55">
                  <c:v>Ιουλ-01</c:v>
                </c:pt>
                <c:pt idx="56">
                  <c:v>Αυγ-01</c:v>
                </c:pt>
                <c:pt idx="57">
                  <c:v>Σεπ-01</c:v>
                </c:pt>
                <c:pt idx="58">
                  <c:v>Οκτ-01</c:v>
                </c:pt>
                <c:pt idx="59">
                  <c:v>Νοε-01</c:v>
                </c:pt>
              </c:strCache>
            </c:strRef>
          </c:cat>
          <c:val>
            <c:numRef>
              <c:f>Sheet1!$K$2:$K$61</c:f>
              <c:numCache>
                <c:formatCode>_(* #,##0.0_);_(* \(#,##0.0\);_(* "-"??_);_(@_)</c:formatCode>
                <c:ptCount val="60"/>
                <c:pt idx="0">
                  <c:v>403971.42302926478</c:v>
                </c:pt>
                <c:pt idx="1">
                  <c:v>399568.95322457666</c:v>
                </c:pt>
                <c:pt idx="2">
                  <c:v>395166.48341988848</c:v>
                </c:pt>
                <c:pt idx="3">
                  <c:v>390764.01361520035</c:v>
                </c:pt>
                <c:pt idx="4">
                  <c:v>386361.54381051223</c:v>
                </c:pt>
                <c:pt idx="5">
                  <c:v>381959.07400582411</c:v>
                </c:pt>
                <c:pt idx="6">
                  <c:v>377556.60420113598</c:v>
                </c:pt>
                <c:pt idx="7">
                  <c:v>373154.1343964478</c:v>
                </c:pt>
                <c:pt idx="8">
                  <c:v>368751.66459175968</c:v>
                </c:pt>
                <c:pt idx="9">
                  <c:v>364349.19478707155</c:v>
                </c:pt>
                <c:pt idx="10">
                  <c:v>359946.72498238343</c:v>
                </c:pt>
                <c:pt idx="11">
                  <c:v>355544.2551776953</c:v>
                </c:pt>
                <c:pt idx="12">
                  <c:v>351141.78537300712</c:v>
                </c:pt>
                <c:pt idx="13">
                  <c:v>346739.315568319</c:v>
                </c:pt>
                <c:pt idx="14">
                  <c:v>342336.84576363087</c:v>
                </c:pt>
                <c:pt idx="15">
                  <c:v>337934.37595894275</c:v>
                </c:pt>
                <c:pt idx="16">
                  <c:v>333531.90615425457</c:v>
                </c:pt>
                <c:pt idx="17">
                  <c:v>329129.43634956644</c:v>
                </c:pt>
                <c:pt idx="18">
                  <c:v>324726.96654487832</c:v>
                </c:pt>
                <c:pt idx="19">
                  <c:v>320324.4967401902</c:v>
                </c:pt>
                <c:pt idx="20">
                  <c:v>315922.02693550207</c:v>
                </c:pt>
                <c:pt idx="21">
                  <c:v>311519.55713081395</c:v>
                </c:pt>
                <c:pt idx="22">
                  <c:v>307117.08732612577</c:v>
                </c:pt>
                <c:pt idx="23">
                  <c:v>302714.61752143764</c:v>
                </c:pt>
                <c:pt idx="24">
                  <c:v>298312.14771674952</c:v>
                </c:pt>
                <c:pt idx="25">
                  <c:v>293909.67791206139</c:v>
                </c:pt>
                <c:pt idx="26">
                  <c:v>289507.20810737321</c:v>
                </c:pt>
                <c:pt idx="27">
                  <c:v>285104.73830268509</c:v>
                </c:pt>
                <c:pt idx="28">
                  <c:v>280702.26849799696</c:v>
                </c:pt>
                <c:pt idx="29">
                  <c:v>276299.79869330884</c:v>
                </c:pt>
                <c:pt idx="30">
                  <c:v>271897.32888862072</c:v>
                </c:pt>
                <c:pt idx="31">
                  <c:v>267494.85908393259</c:v>
                </c:pt>
                <c:pt idx="32">
                  <c:v>263092.38927924447</c:v>
                </c:pt>
                <c:pt idx="33">
                  <c:v>258689.91947455629</c:v>
                </c:pt>
                <c:pt idx="34">
                  <c:v>254287.44966986816</c:v>
                </c:pt>
                <c:pt idx="35">
                  <c:v>249884.97986518001</c:v>
                </c:pt>
                <c:pt idx="36">
                  <c:v>245482.51006049188</c:v>
                </c:pt>
                <c:pt idx="37">
                  <c:v>241080.04025580376</c:v>
                </c:pt>
                <c:pt idx="38">
                  <c:v>236677.57045111561</c:v>
                </c:pt>
                <c:pt idx="39">
                  <c:v>232275.10064642748</c:v>
                </c:pt>
                <c:pt idx="40">
                  <c:v>227872.63084173933</c:v>
                </c:pt>
                <c:pt idx="41">
                  <c:v>223470.16103705121</c:v>
                </c:pt>
                <c:pt idx="42">
                  <c:v>219067.69123236308</c:v>
                </c:pt>
                <c:pt idx="43">
                  <c:v>214665.22142767493</c:v>
                </c:pt>
                <c:pt idx="44">
                  <c:v>210262.75162298681</c:v>
                </c:pt>
                <c:pt idx="45">
                  <c:v>205860.28181829865</c:v>
                </c:pt>
                <c:pt idx="46">
                  <c:v>201457.81201361053</c:v>
                </c:pt>
                <c:pt idx="47">
                  <c:v>197055.34220892237</c:v>
                </c:pt>
                <c:pt idx="48">
                  <c:v>192652.87240423425</c:v>
                </c:pt>
                <c:pt idx="49">
                  <c:v>188250.40259954613</c:v>
                </c:pt>
                <c:pt idx="50">
                  <c:v>183847.93279485797</c:v>
                </c:pt>
                <c:pt idx="51">
                  <c:v>179445.46299016985</c:v>
                </c:pt>
                <c:pt idx="52">
                  <c:v>175042.9931854817</c:v>
                </c:pt>
                <c:pt idx="53">
                  <c:v>170640.52338079357</c:v>
                </c:pt>
                <c:pt idx="54">
                  <c:v>166238.05357610545</c:v>
                </c:pt>
                <c:pt idx="55">
                  <c:v>161835.5837714173</c:v>
                </c:pt>
                <c:pt idx="56">
                  <c:v>157433.11396672917</c:v>
                </c:pt>
                <c:pt idx="57">
                  <c:v>153030.64416204102</c:v>
                </c:pt>
                <c:pt idx="58">
                  <c:v>148628.17435735289</c:v>
                </c:pt>
                <c:pt idx="59">
                  <c:v>144225.70455266477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POVs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Sheet1!$B$2:$B$61</c:f>
              <c:strCache>
                <c:ptCount val="60"/>
                <c:pt idx="0">
                  <c:v>Δεκ-96</c:v>
                </c:pt>
                <c:pt idx="1">
                  <c:v>Ιαν-97</c:v>
                </c:pt>
                <c:pt idx="2">
                  <c:v>Φεβ-97</c:v>
                </c:pt>
                <c:pt idx="3">
                  <c:v>Μαρ-97</c:v>
                </c:pt>
                <c:pt idx="4">
                  <c:v>Απρ-97</c:v>
                </c:pt>
                <c:pt idx="5">
                  <c:v>Μαϊ-97</c:v>
                </c:pt>
                <c:pt idx="6">
                  <c:v>Ιουν-97</c:v>
                </c:pt>
                <c:pt idx="7">
                  <c:v>Ιουλ-97</c:v>
                </c:pt>
                <c:pt idx="8">
                  <c:v>Αυγ-97</c:v>
                </c:pt>
                <c:pt idx="9">
                  <c:v>Σεπ-97</c:v>
                </c:pt>
                <c:pt idx="10">
                  <c:v>Οκτ-97</c:v>
                </c:pt>
                <c:pt idx="11">
                  <c:v>Νοε-97</c:v>
                </c:pt>
                <c:pt idx="12">
                  <c:v>Δεκ-97</c:v>
                </c:pt>
                <c:pt idx="13">
                  <c:v>Ιαν-98</c:v>
                </c:pt>
                <c:pt idx="14">
                  <c:v>Φεβ-98</c:v>
                </c:pt>
                <c:pt idx="15">
                  <c:v>Μαρ-98</c:v>
                </c:pt>
                <c:pt idx="16">
                  <c:v>Απρ-98</c:v>
                </c:pt>
                <c:pt idx="17">
                  <c:v>Μαϊ-98</c:v>
                </c:pt>
                <c:pt idx="18">
                  <c:v>Ιουν-98</c:v>
                </c:pt>
                <c:pt idx="19">
                  <c:v>Ιουλ-98</c:v>
                </c:pt>
                <c:pt idx="20">
                  <c:v>Αυγ-98</c:v>
                </c:pt>
                <c:pt idx="21">
                  <c:v>Σεπ-98</c:v>
                </c:pt>
                <c:pt idx="22">
                  <c:v>Οκτ-98</c:v>
                </c:pt>
                <c:pt idx="23">
                  <c:v>Νοε-98</c:v>
                </c:pt>
                <c:pt idx="24">
                  <c:v>Δεκ-98</c:v>
                </c:pt>
                <c:pt idx="25">
                  <c:v>Ιαν-99</c:v>
                </c:pt>
                <c:pt idx="26">
                  <c:v>Φεβ-99</c:v>
                </c:pt>
                <c:pt idx="27">
                  <c:v>Μαρ-99</c:v>
                </c:pt>
                <c:pt idx="28">
                  <c:v>Απρ-99</c:v>
                </c:pt>
                <c:pt idx="29">
                  <c:v>Μαϊ-99</c:v>
                </c:pt>
                <c:pt idx="30">
                  <c:v>Ιουν-99</c:v>
                </c:pt>
                <c:pt idx="31">
                  <c:v>Ιουλ-99</c:v>
                </c:pt>
                <c:pt idx="32">
                  <c:v>Αυγ-99</c:v>
                </c:pt>
                <c:pt idx="33">
                  <c:v>Σεπ-99</c:v>
                </c:pt>
                <c:pt idx="34">
                  <c:v>Οκτ-99</c:v>
                </c:pt>
                <c:pt idx="35">
                  <c:v>Νοε-99</c:v>
                </c:pt>
                <c:pt idx="36">
                  <c:v>Δεκ-99</c:v>
                </c:pt>
                <c:pt idx="37">
                  <c:v>Ιαν-00</c:v>
                </c:pt>
                <c:pt idx="38">
                  <c:v>Φεβ-00</c:v>
                </c:pt>
                <c:pt idx="39">
                  <c:v>Μαρ-00</c:v>
                </c:pt>
                <c:pt idx="40">
                  <c:v>Απρ-00</c:v>
                </c:pt>
                <c:pt idx="41">
                  <c:v>Μαϊ-00</c:v>
                </c:pt>
                <c:pt idx="42">
                  <c:v>Ιουν-00</c:v>
                </c:pt>
                <c:pt idx="43">
                  <c:v>Ιουλ-00</c:v>
                </c:pt>
                <c:pt idx="44">
                  <c:v>Αυγ-00</c:v>
                </c:pt>
                <c:pt idx="45">
                  <c:v>Σεπ-00</c:v>
                </c:pt>
                <c:pt idx="46">
                  <c:v>Οκτ-00</c:v>
                </c:pt>
                <c:pt idx="47">
                  <c:v>Νοε-00</c:v>
                </c:pt>
                <c:pt idx="48">
                  <c:v>Δεκ-00</c:v>
                </c:pt>
                <c:pt idx="49">
                  <c:v>Ιαν-01</c:v>
                </c:pt>
                <c:pt idx="50">
                  <c:v>Φεβ-01</c:v>
                </c:pt>
                <c:pt idx="51">
                  <c:v>Μαρ-01</c:v>
                </c:pt>
                <c:pt idx="52">
                  <c:v>Απρ-01</c:v>
                </c:pt>
                <c:pt idx="53">
                  <c:v>Μαϊ-01</c:v>
                </c:pt>
                <c:pt idx="54">
                  <c:v>Ιουν-01</c:v>
                </c:pt>
                <c:pt idx="55">
                  <c:v>Ιουλ-01</c:v>
                </c:pt>
                <c:pt idx="56">
                  <c:v>Αυγ-01</c:v>
                </c:pt>
                <c:pt idx="57">
                  <c:v>Σεπ-01</c:v>
                </c:pt>
                <c:pt idx="58">
                  <c:v>Οκτ-01</c:v>
                </c:pt>
                <c:pt idx="59">
                  <c:v>Νοε-01</c:v>
                </c:pt>
              </c:strCache>
            </c:strRef>
          </c:cat>
          <c:val>
            <c:numRef>
              <c:f>Sheet1!$C$2:$C$61</c:f>
              <c:numCache>
                <c:formatCode>_(* #,##0_);_(* \(#,##0\);_(* "-"??_);_(@_)</c:formatCode>
                <c:ptCount val="60"/>
                <c:pt idx="0">
                  <c:v>329225</c:v>
                </c:pt>
                <c:pt idx="1">
                  <c:v>291927</c:v>
                </c:pt>
                <c:pt idx="2">
                  <c:v>297449</c:v>
                </c:pt>
                <c:pt idx="3">
                  <c:v>323086</c:v>
                </c:pt>
                <c:pt idx="4">
                  <c:v>399828</c:v>
                </c:pt>
                <c:pt idx="5">
                  <c:v>363939</c:v>
                </c:pt>
                <c:pt idx="6">
                  <c:v>371906</c:v>
                </c:pt>
                <c:pt idx="7">
                  <c:v>365572</c:v>
                </c:pt>
                <c:pt idx="8">
                  <c:v>414576</c:v>
                </c:pt>
                <c:pt idx="9">
                  <c:v>475699</c:v>
                </c:pt>
                <c:pt idx="10">
                  <c:v>344335</c:v>
                </c:pt>
                <c:pt idx="11">
                  <c:v>311346</c:v>
                </c:pt>
                <c:pt idx="12">
                  <c:v>344691</c:v>
                </c:pt>
                <c:pt idx="13">
                  <c:v>312641</c:v>
                </c:pt>
                <c:pt idx="14">
                  <c:v>287327</c:v>
                </c:pt>
                <c:pt idx="15">
                  <c:v>287500</c:v>
                </c:pt>
                <c:pt idx="16">
                  <c:v>329035</c:v>
                </c:pt>
                <c:pt idx="17">
                  <c:v>321590</c:v>
                </c:pt>
                <c:pt idx="18">
                  <c:v>345714</c:v>
                </c:pt>
                <c:pt idx="19">
                  <c:v>313396</c:v>
                </c:pt>
                <c:pt idx="20">
                  <c:v>412149</c:v>
                </c:pt>
                <c:pt idx="21">
                  <c:v>433132</c:v>
                </c:pt>
                <c:pt idx="22">
                  <c:v>364180</c:v>
                </c:pt>
                <c:pt idx="23">
                  <c:v>313022</c:v>
                </c:pt>
                <c:pt idx="24">
                  <c:v>248532</c:v>
                </c:pt>
                <c:pt idx="25">
                  <c:v>213847</c:v>
                </c:pt>
                <c:pt idx="26">
                  <c:v>236071</c:v>
                </c:pt>
                <c:pt idx="27">
                  <c:v>220733</c:v>
                </c:pt>
                <c:pt idx="28">
                  <c:v>267954</c:v>
                </c:pt>
                <c:pt idx="29">
                  <c:v>284585</c:v>
                </c:pt>
                <c:pt idx="30">
                  <c:v>296772</c:v>
                </c:pt>
                <c:pt idx="31">
                  <c:v>289979</c:v>
                </c:pt>
                <c:pt idx="32">
                  <c:v>343785</c:v>
                </c:pt>
                <c:pt idx="33">
                  <c:v>338192</c:v>
                </c:pt>
                <c:pt idx="34">
                  <c:v>292954</c:v>
                </c:pt>
                <c:pt idx="35">
                  <c:v>279097</c:v>
                </c:pt>
                <c:pt idx="36">
                  <c:v>192255</c:v>
                </c:pt>
                <c:pt idx="37">
                  <c:v>182494</c:v>
                </c:pt>
                <c:pt idx="38">
                  <c:v>174189</c:v>
                </c:pt>
                <c:pt idx="39">
                  <c:v>186489</c:v>
                </c:pt>
                <c:pt idx="40">
                  <c:v>207218</c:v>
                </c:pt>
                <c:pt idx="41">
                  <c:v>214285</c:v>
                </c:pt>
                <c:pt idx="42">
                  <c:v>225851</c:v>
                </c:pt>
                <c:pt idx="43">
                  <c:v>242094</c:v>
                </c:pt>
                <c:pt idx="44">
                  <c:v>291357</c:v>
                </c:pt>
                <c:pt idx="45">
                  <c:v>287615</c:v>
                </c:pt>
                <c:pt idx="46">
                  <c:v>253046</c:v>
                </c:pt>
                <c:pt idx="47">
                  <c:v>219190</c:v>
                </c:pt>
                <c:pt idx="48">
                  <c:v>159448</c:v>
                </c:pt>
                <c:pt idx="49">
                  <c:v>154789</c:v>
                </c:pt>
                <c:pt idx="50">
                  <c:v>150617</c:v>
                </c:pt>
                <c:pt idx="51">
                  <c:v>125641</c:v>
                </c:pt>
                <c:pt idx="52">
                  <c:v>161009</c:v>
                </c:pt>
                <c:pt idx="53">
                  <c:v>162959</c:v>
                </c:pt>
                <c:pt idx="54">
                  <c:v>177692</c:v>
                </c:pt>
                <c:pt idx="55">
                  <c:v>186589</c:v>
                </c:pt>
                <c:pt idx="56">
                  <c:v>218141</c:v>
                </c:pt>
                <c:pt idx="57">
                  <c:v>228940</c:v>
                </c:pt>
                <c:pt idx="58">
                  <c:v>122245</c:v>
                </c:pt>
                <c:pt idx="59">
                  <c:v>93667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55585280"/>
        <c:axId val="-1355587456"/>
      </c:lineChart>
      <c:catAx>
        <c:axId val="-1355585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355587456"/>
        <c:crosses val="autoZero"/>
        <c:auto val="1"/>
        <c:lblAlgn val="ctr"/>
        <c:lblOffset val="100"/>
        <c:noMultiLvlLbl val="0"/>
      </c:catAx>
      <c:valAx>
        <c:axId val="-1355587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_);_(* \(#,##0.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355585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TxC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Sheet1!$I$1</c:f>
              <c:strCache>
                <c:ptCount val="1"/>
                <c:pt idx="0">
                  <c:v>ΚΜΟ(3x3)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Sheet1!$B$2:$B$61</c:f>
              <c:strCache>
                <c:ptCount val="60"/>
                <c:pt idx="0">
                  <c:v>Δεκ-96</c:v>
                </c:pt>
                <c:pt idx="1">
                  <c:v>Ιαν-97</c:v>
                </c:pt>
                <c:pt idx="2">
                  <c:v>Φεβ-97</c:v>
                </c:pt>
                <c:pt idx="3">
                  <c:v>Μαρ-97</c:v>
                </c:pt>
                <c:pt idx="4">
                  <c:v>Απρ-97</c:v>
                </c:pt>
                <c:pt idx="5">
                  <c:v>Μαϊ-97</c:v>
                </c:pt>
                <c:pt idx="6">
                  <c:v>Ιουν-97</c:v>
                </c:pt>
                <c:pt idx="7">
                  <c:v>Ιουλ-97</c:v>
                </c:pt>
                <c:pt idx="8">
                  <c:v>Αυγ-97</c:v>
                </c:pt>
                <c:pt idx="9">
                  <c:v>Σεπ-97</c:v>
                </c:pt>
                <c:pt idx="10">
                  <c:v>Οκτ-97</c:v>
                </c:pt>
                <c:pt idx="11">
                  <c:v>Νοε-97</c:v>
                </c:pt>
                <c:pt idx="12">
                  <c:v>Δεκ-97</c:v>
                </c:pt>
                <c:pt idx="13">
                  <c:v>Ιαν-98</c:v>
                </c:pt>
                <c:pt idx="14">
                  <c:v>Φεβ-98</c:v>
                </c:pt>
                <c:pt idx="15">
                  <c:v>Μαρ-98</c:v>
                </c:pt>
                <c:pt idx="16">
                  <c:v>Απρ-98</c:v>
                </c:pt>
                <c:pt idx="17">
                  <c:v>Μαϊ-98</c:v>
                </c:pt>
                <c:pt idx="18">
                  <c:v>Ιουν-98</c:v>
                </c:pt>
                <c:pt idx="19">
                  <c:v>Ιουλ-98</c:v>
                </c:pt>
                <c:pt idx="20">
                  <c:v>Αυγ-98</c:v>
                </c:pt>
                <c:pt idx="21">
                  <c:v>Σεπ-98</c:v>
                </c:pt>
                <c:pt idx="22">
                  <c:v>Οκτ-98</c:v>
                </c:pt>
                <c:pt idx="23">
                  <c:v>Νοε-98</c:v>
                </c:pt>
                <c:pt idx="24">
                  <c:v>Δεκ-98</c:v>
                </c:pt>
                <c:pt idx="25">
                  <c:v>Ιαν-99</c:v>
                </c:pt>
                <c:pt idx="26">
                  <c:v>Φεβ-99</c:v>
                </c:pt>
                <c:pt idx="27">
                  <c:v>Μαρ-99</c:v>
                </c:pt>
                <c:pt idx="28">
                  <c:v>Απρ-99</c:v>
                </c:pt>
                <c:pt idx="29">
                  <c:v>Μαϊ-99</c:v>
                </c:pt>
                <c:pt idx="30">
                  <c:v>Ιουν-99</c:v>
                </c:pt>
                <c:pt idx="31">
                  <c:v>Ιουλ-99</c:v>
                </c:pt>
                <c:pt idx="32">
                  <c:v>Αυγ-99</c:v>
                </c:pt>
                <c:pt idx="33">
                  <c:v>Σεπ-99</c:v>
                </c:pt>
                <c:pt idx="34">
                  <c:v>Οκτ-99</c:v>
                </c:pt>
                <c:pt idx="35">
                  <c:v>Νοε-99</c:v>
                </c:pt>
                <c:pt idx="36">
                  <c:v>Δεκ-99</c:v>
                </c:pt>
                <c:pt idx="37">
                  <c:v>Ιαν-00</c:v>
                </c:pt>
                <c:pt idx="38">
                  <c:v>Φεβ-00</c:v>
                </c:pt>
                <c:pt idx="39">
                  <c:v>Μαρ-00</c:v>
                </c:pt>
                <c:pt idx="40">
                  <c:v>Απρ-00</c:v>
                </c:pt>
                <c:pt idx="41">
                  <c:v>Μαϊ-00</c:v>
                </c:pt>
                <c:pt idx="42">
                  <c:v>Ιουν-00</c:v>
                </c:pt>
                <c:pt idx="43">
                  <c:v>Ιουλ-00</c:v>
                </c:pt>
                <c:pt idx="44">
                  <c:v>Αυγ-00</c:v>
                </c:pt>
                <c:pt idx="45">
                  <c:v>Σεπ-00</c:v>
                </c:pt>
                <c:pt idx="46">
                  <c:v>Οκτ-00</c:v>
                </c:pt>
                <c:pt idx="47">
                  <c:v>Νοε-00</c:v>
                </c:pt>
                <c:pt idx="48">
                  <c:v>Δεκ-00</c:v>
                </c:pt>
                <c:pt idx="49">
                  <c:v>Ιαν-01</c:v>
                </c:pt>
                <c:pt idx="50">
                  <c:v>Φεβ-01</c:v>
                </c:pt>
                <c:pt idx="51">
                  <c:v>Μαρ-01</c:v>
                </c:pt>
                <c:pt idx="52">
                  <c:v>Απρ-01</c:v>
                </c:pt>
                <c:pt idx="53">
                  <c:v>Μαϊ-01</c:v>
                </c:pt>
                <c:pt idx="54">
                  <c:v>Ιουν-01</c:v>
                </c:pt>
                <c:pt idx="55">
                  <c:v>Ιουλ-01</c:v>
                </c:pt>
                <c:pt idx="56">
                  <c:v>Αυγ-01</c:v>
                </c:pt>
                <c:pt idx="57">
                  <c:v>Σεπ-01</c:v>
                </c:pt>
                <c:pt idx="58">
                  <c:v>Οκτ-01</c:v>
                </c:pt>
                <c:pt idx="59">
                  <c:v>Νοε-01</c:v>
                </c:pt>
              </c:strCache>
            </c:strRef>
          </c:cat>
          <c:val>
            <c:numRef>
              <c:f>Sheet1!$I$2:$I$61</c:f>
              <c:numCache>
                <c:formatCode>_(* #,##0.0_);_(* \(#,##0.0\);_(* "-"??_);_(@_)</c:formatCode>
                <c:ptCount val="60"/>
                <c:pt idx="0">
                  <c:v>390556.45967298083</c:v>
                </c:pt>
                <c:pt idx="1">
                  <c:v>385511.17152095743</c:v>
                </c:pt>
                <c:pt idx="2">
                  <c:v>392576.88350668974</c:v>
                </c:pt>
                <c:pt idx="3">
                  <c:v>399332.36699160788</c:v>
                </c:pt>
                <c:pt idx="4">
                  <c:v>399430.02938482707</c:v>
                </c:pt>
                <c:pt idx="5">
                  <c:v>384799.93323284801</c:v>
                </c:pt>
                <c:pt idx="6">
                  <c:v>363591.12361536664</c:v>
                </c:pt>
                <c:pt idx="7">
                  <c:v>348005.18107876118</c:v>
                </c:pt>
                <c:pt idx="8">
                  <c:v>335678.63646244077</c:v>
                </c:pt>
                <c:pt idx="9">
                  <c:v>326934.99566671433</c:v>
                </c:pt>
                <c:pt idx="10">
                  <c:v>326442.32820195821</c:v>
                </c:pt>
                <c:pt idx="11">
                  <c:v>343515.71679639368</c:v>
                </c:pt>
                <c:pt idx="12">
                  <c:v>370392.69561113906</c:v>
                </c:pt>
                <c:pt idx="13">
                  <c:v>382895.62948058074</c:v>
                </c:pt>
                <c:pt idx="14">
                  <c:v>377886.76993295184</c:v>
                </c:pt>
                <c:pt idx="15">
                  <c:v>362614.11915838189</c:v>
                </c:pt>
                <c:pt idx="16">
                  <c:v>350081.99898818944</c:v>
                </c:pt>
                <c:pt idx="17">
                  <c:v>337151.79026270309</c:v>
                </c:pt>
                <c:pt idx="18">
                  <c:v>325758.62598396116</c:v>
                </c:pt>
                <c:pt idx="19">
                  <c:v>317025.19084006938</c:v>
                </c:pt>
                <c:pt idx="20">
                  <c:v>316063.32039603917</c:v>
                </c:pt>
                <c:pt idx="21">
                  <c:v>314410.30074150395</c:v>
                </c:pt>
                <c:pt idx="22">
                  <c:v>312079.39505181124</c:v>
                </c:pt>
                <c:pt idx="23">
                  <c:v>303803.04825246212</c:v>
                </c:pt>
                <c:pt idx="24">
                  <c:v>297616.56298821839</c:v>
                </c:pt>
                <c:pt idx="25">
                  <c:v>290426.3972430469</c:v>
                </c:pt>
                <c:pt idx="26">
                  <c:v>288706.61917050323</c:v>
                </c:pt>
                <c:pt idx="27">
                  <c:v>286947.98436942993</c:v>
                </c:pt>
                <c:pt idx="28">
                  <c:v>288435.87560504954</c:v>
                </c:pt>
                <c:pt idx="29">
                  <c:v>287430.28525004303</c:v>
                </c:pt>
                <c:pt idx="30">
                  <c:v>283448.8957105758</c:v>
                </c:pt>
                <c:pt idx="31">
                  <c:v>275277.81741274806</c:v>
                </c:pt>
                <c:pt idx="32">
                  <c:v>265726.49380681303</c:v>
                </c:pt>
                <c:pt idx="33">
                  <c:v>259380.66926582422</c:v>
                </c:pt>
                <c:pt idx="34">
                  <c:v>255126.71124867012</c:v>
                </c:pt>
                <c:pt idx="35">
                  <c:v>251604.10880156103</c:v>
                </c:pt>
                <c:pt idx="36">
                  <c:v>242846.56898782612</c:v>
                </c:pt>
                <c:pt idx="37">
                  <c:v>235800.84373595662</c:v>
                </c:pt>
                <c:pt idx="38">
                  <c:v>229156.35895695016</c:v>
                </c:pt>
                <c:pt idx="39">
                  <c:v>228069.09557601958</c:v>
                </c:pt>
                <c:pt idx="40">
                  <c:v>224638.31647059182</c:v>
                </c:pt>
                <c:pt idx="41">
                  <c:v>223626.04391183532</c:v>
                </c:pt>
                <c:pt idx="42">
                  <c:v>222665.66679626235</c:v>
                </c:pt>
                <c:pt idx="43">
                  <c:v>223639.42669600723</c:v>
                </c:pt>
                <c:pt idx="44">
                  <c:v>222306.83557549785</c:v>
                </c:pt>
                <c:pt idx="45">
                  <c:v>218763.75621804129</c:v>
                </c:pt>
                <c:pt idx="46">
                  <c:v>213608.24066139772</c:v>
                </c:pt>
                <c:pt idx="47">
                  <c:v>207788.4962409001</c:v>
                </c:pt>
                <c:pt idx="48">
                  <c:v>201619.39695335776</c:v>
                </c:pt>
                <c:pt idx="49">
                  <c:v>193350.00770008695</c:v>
                </c:pt>
                <c:pt idx="50">
                  <c:v>184099.98999040446</c:v>
                </c:pt>
                <c:pt idx="51">
                  <c:v>174746.38841972538</c:v>
                </c:pt>
                <c:pt idx="52">
                  <c:v>170641.56241957235</c:v>
                </c:pt>
                <c:pt idx="53">
                  <c:v>170119.80835196908</c:v>
                </c:pt>
                <c:pt idx="54">
                  <c:v>171875.17972754536</c:v>
                </c:pt>
                <c:pt idx="55">
                  <c:v>172386.44198485443</c:v>
                </c:pt>
                <c:pt idx="56">
                  <c:v>164297.13943225049</c:v>
                </c:pt>
                <c:pt idx="57">
                  <c:v>147390.42830238689</c:v>
                </c:pt>
                <c:pt idx="58">
                  <c:v>121710.79977885268</c:v>
                </c:pt>
                <c:pt idx="59">
                  <c:v>84100.902865773794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POVs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Sheet1!$B$2:$B$61</c:f>
              <c:strCache>
                <c:ptCount val="60"/>
                <c:pt idx="0">
                  <c:v>Δεκ-96</c:v>
                </c:pt>
                <c:pt idx="1">
                  <c:v>Ιαν-97</c:v>
                </c:pt>
                <c:pt idx="2">
                  <c:v>Φεβ-97</c:v>
                </c:pt>
                <c:pt idx="3">
                  <c:v>Μαρ-97</c:v>
                </c:pt>
                <c:pt idx="4">
                  <c:v>Απρ-97</c:v>
                </c:pt>
                <c:pt idx="5">
                  <c:v>Μαϊ-97</c:v>
                </c:pt>
                <c:pt idx="6">
                  <c:v>Ιουν-97</c:v>
                </c:pt>
                <c:pt idx="7">
                  <c:v>Ιουλ-97</c:v>
                </c:pt>
                <c:pt idx="8">
                  <c:v>Αυγ-97</c:v>
                </c:pt>
                <c:pt idx="9">
                  <c:v>Σεπ-97</c:v>
                </c:pt>
                <c:pt idx="10">
                  <c:v>Οκτ-97</c:v>
                </c:pt>
                <c:pt idx="11">
                  <c:v>Νοε-97</c:v>
                </c:pt>
                <c:pt idx="12">
                  <c:v>Δεκ-97</c:v>
                </c:pt>
                <c:pt idx="13">
                  <c:v>Ιαν-98</c:v>
                </c:pt>
                <c:pt idx="14">
                  <c:v>Φεβ-98</c:v>
                </c:pt>
                <c:pt idx="15">
                  <c:v>Μαρ-98</c:v>
                </c:pt>
                <c:pt idx="16">
                  <c:v>Απρ-98</c:v>
                </c:pt>
                <c:pt idx="17">
                  <c:v>Μαϊ-98</c:v>
                </c:pt>
                <c:pt idx="18">
                  <c:v>Ιουν-98</c:v>
                </c:pt>
                <c:pt idx="19">
                  <c:v>Ιουλ-98</c:v>
                </c:pt>
                <c:pt idx="20">
                  <c:v>Αυγ-98</c:v>
                </c:pt>
                <c:pt idx="21">
                  <c:v>Σεπ-98</c:v>
                </c:pt>
                <c:pt idx="22">
                  <c:v>Οκτ-98</c:v>
                </c:pt>
                <c:pt idx="23">
                  <c:v>Νοε-98</c:v>
                </c:pt>
                <c:pt idx="24">
                  <c:v>Δεκ-98</c:v>
                </c:pt>
                <c:pt idx="25">
                  <c:v>Ιαν-99</c:v>
                </c:pt>
                <c:pt idx="26">
                  <c:v>Φεβ-99</c:v>
                </c:pt>
                <c:pt idx="27">
                  <c:v>Μαρ-99</c:v>
                </c:pt>
                <c:pt idx="28">
                  <c:v>Απρ-99</c:v>
                </c:pt>
                <c:pt idx="29">
                  <c:v>Μαϊ-99</c:v>
                </c:pt>
                <c:pt idx="30">
                  <c:v>Ιουν-99</c:v>
                </c:pt>
                <c:pt idx="31">
                  <c:v>Ιουλ-99</c:v>
                </c:pt>
                <c:pt idx="32">
                  <c:v>Αυγ-99</c:v>
                </c:pt>
                <c:pt idx="33">
                  <c:v>Σεπ-99</c:v>
                </c:pt>
                <c:pt idx="34">
                  <c:v>Οκτ-99</c:v>
                </c:pt>
                <c:pt idx="35">
                  <c:v>Νοε-99</c:v>
                </c:pt>
                <c:pt idx="36">
                  <c:v>Δεκ-99</c:v>
                </c:pt>
                <c:pt idx="37">
                  <c:v>Ιαν-00</c:v>
                </c:pt>
                <c:pt idx="38">
                  <c:v>Φεβ-00</c:v>
                </c:pt>
                <c:pt idx="39">
                  <c:v>Μαρ-00</c:v>
                </c:pt>
                <c:pt idx="40">
                  <c:v>Απρ-00</c:v>
                </c:pt>
                <c:pt idx="41">
                  <c:v>Μαϊ-00</c:v>
                </c:pt>
                <c:pt idx="42">
                  <c:v>Ιουν-00</c:v>
                </c:pt>
                <c:pt idx="43">
                  <c:v>Ιουλ-00</c:v>
                </c:pt>
                <c:pt idx="44">
                  <c:v>Αυγ-00</c:v>
                </c:pt>
                <c:pt idx="45">
                  <c:v>Σεπ-00</c:v>
                </c:pt>
                <c:pt idx="46">
                  <c:v>Οκτ-00</c:v>
                </c:pt>
                <c:pt idx="47">
                  <c:v>Νοε-00</c:v>
                </c:pt>
                <c:pt idx="48">
                  <c:v>Δεκ-00</c:v>
                </c:pt>
                <c:pt idx="49">
                  <c:v>Ιαν-01</c:v>
                </c:pt>
                <c:pt idx="50">
                  <c:v>Φεβ-01</c:v>
                </c:pt>
                <c:pt idx="51">
                  <c:v>Μαρ-01</c:v>
                </c:pt>
                <c:pt idx="52">
                  <c:v>Απρ-01</c:v>
                </c:pt>
                <c:pt idx="53">
                  <c:v>Μαϊ-01</c:v>
                </c:pt>
                <c:pt idx="54">
                  <c:v>Ιουν-01</c:v>
                </c:pt>
                <c:pt idx="55">
                  <c:v>Ιουλ-01</c:v>
                </c:pt>
                <c:pt idx="56">
                  <c:v>Αυγ-01</c:v>
                </c:pt>
                <c:pt idx="57">
                  <c:v>Σεπ-01</c:v>
                </c:pt>
                <c:pt idx="58">
                  <c:v>Οκτ-01</c:v>
                </c:pt>
                <c:pt idx="59">
                  <c:v>Νοε-01</c:v>
                </c:pt>
              </c:strCache>
            </c:strRef>
          </c:cat>
          <c:val>
            <c:numRef>
              <c:f>Sheet1!$C$2:$C$61</c:f>
              <c:numCache>
                <c:formatCode>_(* #,##0_);_(* \(#,##0\);_(* "-"??_);_(@_)</c:formatCode>
                <c:ptCount val="60"/>
                <c:pt idx="0">
                  <c:v>329225</c:v>
                </c:pt>
                <c:pt idx="1">
                  <c:v>291927</c:v>
                </c:pt>
                <c:pt idx="2">
                  <c:v>297449</c:v>
                </c:pt>
                <c:pt idx="3">
                  <c:v>323086</c:v>
                </c:pt>
                <c:pt idx="4">
                  <c:v>399828</c:v>
                </c:pt>
                <c:pt idx="5">
                  <c:v>363939</c:v>
                </c:pt>
                <c:pt idx="6">
                  <c:v>371906</c:v>
                </c:pt>
                <c:pt idx="7">
                  <c:v>365572</c:v>
                </c:pt>
                <c:pt idx="8">
                  <c:v>414576</c:v>
                </c:pt>
                <c:pt idx="9">
                  <c:v>475699</c:v>
                </c:pt>
                <c:pt idx="10">
                  <c:v>344335</c:v>
                </c:pt>
                <c:pt idx="11">
                  <c:v>311346</c:v>
                </c:pt>
                <c:pt idx="12">
                  <c:v>344691</c:v>
                </c:pt>
                <c:pt idx="13">
                  <c:v>312641</c:v>
                </c:pt>
                <c:pt idx="14">
                  <c:v>287327</c:v>
                </c:pt>
                <c:pt idx="15">
                  <c:v>287500</c:v>
                </c:pt>
                <c:pt idx="16">
                  <c:v>329035</c:v>
                </c:pt>
                <c:pt idx="17">
                  <c:v>321590</c:v>
                </c:pt>
                <c:pt idx="18">
                  <c:v>345714</c:v>
                </c:pt>
                <c:pt idx="19">
                  <c:v>313396</c:v>
                </c:pt>
                <c:pt idx="20">
                  <c:v>412149</c:v>
                </c:pt>
                <c:pt idx="21">
                  <c:v>433132</c:v>
                </c:pt>
                <c:pt idx="22">
                  <c:v>364180</c:v>
                </c:pt>
                <c:pt idx="23">
                  <c:v>313022</c:v>
                </c:pt>
                <c:pt idx="24">
                  <c:v>248532</c:v>
                </c:pt>
                <c:pt idx="25">
                  <c:v>213847</c:v>
                </c:pt>
                <c:pt idx="26">
                  <c:v>236071</c:v>
                </c:pt>
                <c:pt idx="27">
                  <c:v>220733</c:v>
                </c:pt>
                <c:pt idx="28">
                  <c:v>267954</c:v>
                </c:pt>
                <c:pt idx="29">
                  <c:v>284585</c:v>
                </c:pt>
                <c:pt idx="30">
                  <c:v>296772</c:v>
                </c:pt>
                <c:pt idx="31">
                  <c:v>289979</c:v>
                </c:pt>
                <c:pt idx="32">
                  <c:v>343785</c:v>
                </c:pt>
                <c:pt idx="33">
                  <c:v>338192</c:v>
                </c:pt>
                <c:pt idx="34">
                  <c:v>292954</c:v>
                </c:pt>
                <c:pt idx="35">
                  <c:v>279097</c:v>
                </c:pt>
                <c:pt idx="36">
                  <c:v>192255</c:v>
                </c:pt>
                <c:pt idx="37">
                  <c:v>182494</c:v>
                </c:pt>
                <c:pt idx="38">
                  <c:v>174189</c:v>
                </c:pt>
                <c:pt idx="39">
                  <c:v>186489</c:v>
                </c:pt>
                <c:pt idx="40">
                  <c:v>207218</c:v>
                </c:pt>
                <c:pt idx="41">
                  <c:v>214285</c:v>
                </c:pt>
                <c:pt idx="42">
                  <c:v>225851</c:v>
                </c:pt>
                <c:pt idx="43">
                  <c:v>242094</c:v>
                </c:pt>
                <c:pt idx="44">
                  <c:v>291357</c:v>
                </c:pt>
                <c:pt idx="45">
                  <c:v>287615</c:v>
                </c:pt>
                <c:pt idx="46">
                  <c:v>253046</c:v>
                </c:pt>
                <c:pt idx="47">
                  <c:v>219190</c:v>
                </c:pt>
                <c:pt idx="48">
                  <c:v>159448</c:v>
                </c:pt>
                <c:pt idx="49">
                  <c:v>154789</c:v>
                </c:pt>
                <c:pt idx="50">
                  <c:v>150617</c:v>
                </c:pt>
                <c:pt idx="51">
                  <c:v>125641</c:v>
                </c:pt>
                <c:pt idx="52">
                  <c:v>161009</c:v>
                </c:pt>
                <c:pt idx="53">
                  <c:v>162959</c:v>
                </c:pt>
                <c:pt idx="54">
                  <c:v>177692</c:v>
                </c:pt>
                <c:pt idx="55">
                  <c:v>186589</c:v>
                </c:pt>
                <c:pt idx="56">
                  <c:v>218141</c:v>
                </c:pt>
                <c:pt idx="57">
                  <c:v>228940</c:v>
                </c:pt>
                <c:pt idx="58">
                  <c:v>122245</c:v>
                </c:pt>
                <c:pt idx="59">
                  <c:v>93667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55592896"/>
        <c:axId val="-1355583104"/>
      </c:lineChart>
      <c:catAx>
        <c:axId val="-1355592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355583104"/>
        <c:crosses val="autoZero"/>
        <c:auto val="1"/>
        <c:lblAlgn val="ctr"/>
        <c:lblOffset val="100"/>
        <c:noMultiLvlLbl val="0"/>
      </c:catAx>
      <c:valAx>
        <c:axId val="-1355583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_);_(* \(#,##0.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355592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Sheet1!$J$1</c:f>
          <c:strCache>
            <c:ptCount val="1"/>
            <c:pt idx="0">
              <c:v>R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Sheet1!$J$2:$J$61</c:f>
              <c:numCache>
                <c:formatCode>0.00</c:formatCode>
                <c:ptCount val="60"/>
                <c:pt idx="0">
                  <c:v>1.0393444367699336</c:v>
                </c:pt>
                <c:pt idx="1">
                  <c:v>0.9782774559412527</c:v>
                </c:pt>
                <c:pt idx="2">
                  <c:v>0.95133961915610399</c:v>
                </c:pt>
                <c:pt idx="3">
                  <c:v>1.0311276389244581</c:v>
                </c:pt>
                <c:pt idx="4">
                  <c:v>1.0741515414147451</c:v>
                </c:pt>
                <c:pt idx="5">
                  <c:v>0.97848728894159143</c:v>
                </c:pt>
                <c:pt idx="6">
                  <c:v>0.98374846023953466</c:v>
                </c:pt>
                <c:pt idx="7">
                  <c:v>1.0011633947599374</c:v>
                </c:pt>
                <c:pt idx="8">
                  <c:v>0.95436911401244384</c:v>
                </c:pt>
                <c:pt idx="9">
                  <c:v>1.0834189784734993</c:v>
                </c:pt>
                <c:pt idx="10">
                  <c:v>0.91013410587314092</c:v>
                </c:pt>
                <c:pt idx="11">
                  <c:v>0.8629792530112036</c:v>
                </c:pt>
                <c:pt idx="12">
                  <c:v>1.1474084534228379</c:v>
                </c:pt>
                <c:pt idx="13">
                  <c:v>1.054848940407715</c:v>
                </c:pt>
                <c:pt idx="14">
                  <c:v>0.95469037598314266</c:v>
                </c:pt>
                <c:pt idx="15">
                  <c:v>1.0104665460098732</c:v>
                </c:pt>
                <c:pt idx="16">
                  <c:v>1.008568454985636</c:v>
                </c:pt>
                <c:pt idx="17">
                  <c:v>0.98682159436976247</c:v>
                </c:pt>
                <c:pt idx="18">
                  <c:v>1.0206696367458294</c:v>
                </c:pt>
                <c:pt idx="19">
                  <c:v>0.94214429724702498</c:v>
                </c:pt>
                <c:pt idx="20">
                  <c:v>1.0076647665999363</c:v>
                </c:pt>
                <c:pt idx="21">
                  <c:v>1.0257679275532565</c:v>
                </c:pt>
                <c:pt idx="22">
                  <c:v>1.0068892009869079</c:v>
                </c:pt>
                <c:pt idx="23">
                  <c:v>0.98103931334313255</c:v>
                </c:pt>
                <c:pt idx="24">
                  <c:v>1.0296170661437936</c:v>
                </c:pt>
                <c:pt idx="25">
                  <c:v>0.9512437659193429</c:v>
                </c:pt>
                <c:pt idx="26">
                  <c:v>1.0266766670892056</c:v>
                </c:pt>
                <c:pt idx="27">
                  <c:v>0.98037649066013044</c:v>
                </c:pt>
                <c:pt idx="28">
                  <c:v>0.99688263602444327</c:v>
                </c:pt>
                <c:pt idx="29">
                  <c:v>1.0243327505001427</c:v>
                </c:pt>
                <c:pt idx="30">
                  <c:v>1.0069602036415943</c:v>
                </c:pt>
                <c:pt idx="31">
                  <c:v>1.0039522996816104</c:v>
                </c:pt>
                <c:pt idx="32">
                  <c:v>0.99974211578187533</c:v>
                </c:pt>
                <c:pt idx="33">
                  <c:v>0.97084821109777375</c:v>
                </c:pt>
                <c:pt idx="34">
                  <c:v>0.99077305813425454</c:v>
                </c:pt>
                <c:pt idx="35">
                  <c:v>1.0561877246700002</c:v>
                </c:pt>
                <c:pt idx="36">
                  <c:v>0.9761042103906632</c:v>
                </c:pt>
                <c:pt idx="37">
                  <c:v>0.99983419220798553</c:v>
                </c:pt>
                <c:pt idx="38">
                  <c:v>0.95441357134331262</c:v>
                </c:pt>
                <c:pt idx="39">
                  <c:v>1.0421148408657868</c:v>
                </c:pt>
                <c:pt idx="40">
                  <c:v>0.98986668023173452</c:v>
                </c:pt>
                <c:pt idx="41">
                  <c:v>0.99135903586260188</c:v>
                </c:pt>
                <c:pt idx="42">
                  <c:v>0.9755126671394091</c:v>
                </c:pt>
                <c:pt idx="43">
                  <c:v>1.0316999348694915</c:v>
                </c:pt>
                <c:pt idx="44">
                  <c:v>1.0127647133750255</c:v>
                </c:pt>
                <c:pt idx="45">
                  <c:v>0.9789528420575988</c:v>
                </c:pt>
                <c:pt idx="46">
                  <c:v>1.0221441807540734</c:v>
                </c:pt>
                <c:pt idx="47">
                  <c:v>1.0043912323479565</c:v>
                </c:pt>
                <c:pt idx="48">
                  <c:v>0.97507333351311509</c:v>
                </c:pt>
                <c:pt idx="49">
                  <c:v>1.0342383791641749</c:v>
                </c:pt>
                <c:pt idx="50">
                  <c:v>1.0272307739276869</c:v>
                </c:pt>
                <c:pt idx="51">
                  <c:v>0.91633015047738087</c:v>
                </c:pt>
                <c:pt idx="52">
                  <c:v>1.0125078465031205</c:v>
                </c:pt>
                <c:pt idx="53">
                  <c:v>0.99102599205225272</c:v>
                </c:pt>
                <c:pt idx="54">
                  <c:v>0.99430325954843557</c:v>
                </c:pt>
                <c:pt idx="55">
                  <c:v>1.0315746908459942</c:v>
                </c:pt>
                <c:pt idx="56">
                  <c:v>1.0259902153664844</c:v>
                </c:pt>
                <c:pt idx="57">
                  <c:v>1.1565862069887991</c:v>
                </c:pt>
                <c:pt idx="58">
                  <c:v>0.86662791803357619</c:v>
                </c:pt>
                <c:pt idx="59">
                  <c:v>1.0604486142989125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49100528"/>
        <c:axId val="-1349115216"/>
      </c:lineChart>
      <c:catAx>
        <c:axId val="-1349100528"/>
        <c:scaling>
          <c:orientation val="minMax"/>
        </c:scaling>
        <c:delete val="0"/>
        <c:axPos val="b"/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349115216"/>
        <c:crosses val="autoZero"/>
        <c:auto val="1"/>
        <c:lblAlgn val="ctr"/>
        <c:lblOffset val="100"/>
        <c:noMultiLvlLbl val="0"/>
      </c:catAx>
      <c:valAx>
        <c:axId val="-1349115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349100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Sheet1!$L$1</c:f>
          <c:strCache>
            <c:ptCount val="1"/>
            <c:pt idx="0">
              <c:v>C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Sheet1!$L$1</c:f>
              <c:strCache>
                <c:ptCount val="1"/>
                <c:pt idx="0">
                  <c:v>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Sheet1!$L$2:$L$61</c:f>
              <c:numCache>
                <c:formatCode>0.00</c:formatCode>
                <c:ptCount val="60"/>
                <c:pt idx="0">
                  <c:v>0.96679229620825891</c:v>
                </c:pt>
                <c:pt idx="1">
                  <c:v>0.96481763262593101</c:v>
                </c:pt>
                <c:pt idx="2">
                  <c:v>0.99344681287039438</c:v>
                </c:pt>
                <c:pt idx="3">
                  <c:v>1.0219271813111355</c:v>
                </c:pt>
                <c:pt idx="4">
                  <c:v>1.0338244987982659</c:v>
                </c:pt>
                <c:pt idx="5">
                  <c:v>1.0074376010948769</c:v>
                </c:pt>
                <c:pt idx="6">
                  <c:v>0.9630108957693414</c:v>
                </c:pt>
                <c:pt idx="7">
                  <c:v>0.93260438248027611</c:v>
                </c:pt>
                <c:pt idx="8">
                  <c:v>0.91031083706175631</c:v>
                </c:pt>
                <c:pt idx="9">
                  <c:v>0.89731224974375923</c:v>
                </c:pt>
                <c:pt idx="10">
                  <c:v>0.9069184563852748</c:v>
                </c:pt>
                <c:pt idx="11">
                  <c:v>0.96616866056437911</c:v>
                </c:pt>
                <c:pt idx="12">
                  <c:v>1.0548237522278423</c:v>
                </c:pt>
                <c:pt idx="13">
                  <c:v>1.1042752070182758</c:v>
                </c:pt>
                <c:pt idx="14">
                  <c:v>1.1038448668591949</c:v>
                </c:pt>
                <c:pt idx="15">
                  <c:v>1.0730311710059282</c:v>
                </c:pt>
                <c:pt idx="16">
                  <c:v>1.0496207185236446</c:v>
                </c:pt>
                <c:pt idx="17">
                  <c:v>1.0243744649585707</c:v>
                </c:pt>
                <c:pt idx="18">
                  <c:v>1.0031770057475047</c:v>
                </c:pt>
                <c:pt idx="19">
                  <c:v>0.98970011368566413</c:v>
                </c:pt>
                <c:pt idx="20">
                  <c:v>1.0004472415611778</c:v>
                </c:pt>
                <c:pt idx="21">
                  <c:v>1.0092794931955944</c:v>
                </c:pt>
                <c:pt idx="22">
                  <c:v>1.0161577063942913</c:v>
                </c:pt>
                <c:pt idx="23">
                  <c:v>1.0035955671382384</c:v>
                </c:pt>
                <c:pt idx="24">
                  <c:v>0.99766826549352727</c:v>
                </c:pt>
                <c:pt idx="25">
                  <c:v>0.98814846556343505</c:v>
                </c:pt>
                <c:pt idx="26">
                  <c:v>0.99723464938194883</c:v>
                </c:pt>
                <c:pt idx="27">
                  <c:v>1.0064651540964147</c:v>
                </c:pt>
                <c:pt idx="28">
                  <c:v>1.0275509248586916</c:v>
                </c:pt>
                <c:pt idx="29">
                  <c:v>1.0402840921686265</c:v>
                </c:pt>
                <c:pt idx="30">
                  <c:v>1.0424850323803183</c:v>
                </c:pt>
                <c:pt idx="31">
                  <c:v>1.0290957304954162</c:v>
                </c:pt>
                <c:pt idx="32">
                  <c:v>1.010012089421457</c:v>
                </c:pt>
                <c:pt idx="33">
                  <c:v>1.0026701844148815</c:v>
                </c:pt>
                <c:pt idx="34">
                  <c:v>1.0033004443589</c:v>
                </c:pt>
                <c:pt idx="35">
                  <c:v>1.0068796809528469</c:v>
                </c:pt>
                <c:pt idx="36">
                  <c:v>0.98926220417081356</c:v>
                </c:pt>
                <c:pt idx="37">
                  <c:v>0.97810189298854633</c:v>
                </c:pt>
                <c:pt idx="38">
                  <c:v>0.96822169722365425</c:v>
                </c:pt>
                <c:pt idx="39">
                  <c:v>0.98189213971406109</c:v>
                </c:pt>
                <c:pt idx="40">
                  <c:v>0.9858064816331813</c:v>
                </c:pt>
                <c:pt idx="41">
                  <c:v>1.0006975556560245</c:v>
                </c:pt>
                <c:pt idx="42">
                  <c:v>1.0164240356195791</c:v>
                </c:pt>
                <c:pt idx="43">
                  <c:v>1.041805585500285</c:v>
                </c:pt>
                <c:pt idx="44">
                  <c:v>1.0572811107033679</c:v>
                </c:pt>
                <c:pt idx="45">
                  <c:v>1.0626807380509262</c:v>
                </c:pt>
                <c:pt idx="46">
                  <c:v>1.060312521645804</c:v>
                </c:pt>
                <c:pt idx="47">
                  <c:v>1.0544677140526248</c:v>
                </c:pt>
                <c:pt idx="48">
                  <c:v>1.0465423870260782</c:v>
                </c:pt>
                <c:pt idx="49">
                  <c:v>1.0270894777919222</c:v>
                </c:pt>
                <c:pt idx="50">
                  <c:v>1.001371009136272</c:v>
                </c:pt>
                <c:pt idx="51">
                  <c:v>0.9738133553663495</c:v>
                </c:pt>
                <c:pt idx="52">
                  <c:v>0.97485514452300626</c:v>
                </c:pt>
                <c:pt idx="53">
                  <c:v>0.99694846793418179</c:v>
                </c:pt>
                <c:pt idx="54">
                  <c:v>1.0339099624314307</c:v>
                </c:pt>
                <c:pt idx="55">
                  <c:v>1.0651949217073271</c:v>
                </c:pt>
                <c:pt idx="56">
                  <c:v>1.0435996296622319</c:v>
                </c:pt>
                <c:pt idx="57">
                  <c:v>0.96314322604770708</c:v>
                </c:pt>
                <c:pt idx="58">
                  <c:v>0.8188945353403746</c:v>
                </c:pt>
                <c:pt idx="59">
                  <c:v>0.58312006952314044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49108688"/>
        <c:axId val="-1349122288"/>
      </c:lineChart>
      <c:catAx>
        <c:axId val="-1349108688"/>
        <c:scaling>
          <c:orientation val="minMax"/>
        </c:scaling>
        <c:delete val="0"/>
        <c:axPos val="b"/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349122288"/>
        <c:crosses val="autoZero"/>
        <c:auto val="1"/>
        <c:lblAlgn val="ctr"/>
        <c:lblOffset val="100"/>
        <c:noMultiLvlLbl val="0"/>
      </c:catAx>
      <c:valAx>
        <c:axId val="-1349122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349108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571500</xdr:colOff>
      <xdr:row>29</xdr:row>
      <xdr:rowOff>95250</xdr:rowOff>
    </xdr:from>
    <xdr:to>
      <xdr:col>22</xdr:col>
      <xdr:colOff>161925</xdr:colOff>
      <xdr:row>43</xdr:row>
      <xdr:rowOff>38100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295275</xdr:colOff>
      <xdr:row>15</xdr:row>
      <xdr:rowOff>47625</xdr:rowOff>
    </xdr:from>
    <xdr:to>
      <xdr:col>29</xdr:col>
      <xdr:colOff>538163</xdr:colOff>
      <xdr:row>28</xdr:row>
      <xdr:rowOff>190500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581025</xdr:colOff>
      <xdr:row>15</xdr:row>
      <xdr:rowOff>66675</xdr:rowOff>
    </xdr:from>
    <xdr:to>
      <xdr:col>22</xdr:col>
      <xdr:colOff>142875</xdr:colOff>
      <xdr:row>29</xdr:row>
      <xdr:rowOff>9525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285751</xdr:colOff>
      <xdr:row>29</xdr:row>
      <xdr:rowOff>123825</xdr:rowOff>
    </xdr:from>
    <xdr:to>
      <xdr:col>29</xdr:col>
      <xdr:colOff>561976</xdr:colOff>
      <xdr:row>43</xdr:row>
      <xdr:rowOff>66675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571500</xdr:colOff>
      <xdr:row>43</xdr:row>
      <xdr:rowOff>142875</xdr:rowOff>
    </xdr:from>
    <xdr:to>
      <xdr:col>22</xdr:col>
      <xdr:colOff>114300</xdr:colOff>
      <xdr:row>57</xdr:row>
      <xdr:rowOff>85725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1"/>
  <sheetViews>
    <sheetView tabSelected="1" workbookViewId="0">
      <selection activeCell="A2" sqref="A2"/>
    </sheetView>
  </sheetViews>
  <sheetFormatPr defaultRowHeight="15"/>
  <cols>
    <col min="3" max="3" width="14" bestFit="1" customWidth="1"/>
    <col min="4" max="5" width="14.85546875" bestFit="1" customWidth="1"/>
    <col min="7" max="7" width="14" bestFit="1" customWidth="1"/>
    <col min="8" max="8" width="12.5703125" bestFit="1" customWidth="1"/>
    <col min="9" max="9" width="14.140625" customWidth="1"/>
    <col min="10" max="10" width="14.85546875" bestFit="1" customWidth="1"/>
    <col min="11" max="11" width="14" bestFit="1" customWidth="1"/>
    <col min="12" max="12" width="14.85546875" bestFit="1" customWidth="1"/>
    <col min="27" max="27" width="12" bestFit="1" customWidth="1"/>
    <col min="28" max="28" width="16.42578125" bestFit="1" customWidth="1"/>
  </cols>
  <sheetData>
    <row r="1" spans="1:28" ht="15.75">
      <c r="A1" s="7" t="s">
        <v>78</v>
      </c>
      <c r="B1" s="7" t="s">
        <v>0</v>
      </c>
      <c r="C1" s="7" t="s">
        <v>1</v>
      </c>
      <c r="D1" s="7" t="s">
        <v>62</v>
      </c>
      <c r="E1" s="7" t="s">
        <v>68</v>
      </c>
      <c r="F1" s="7" t="s">
        <v>67</v>
      </c>
      <c r="G1" s="7" t="s">
        <v>69</v>
      </c>
      <c r="H1" s="7" t="s">
        <v>70</v>
      </c>
      <c r="I1" s="7" t="s">
        <v>77</v>
      </c>
      <c r="J1" s="7" t="s">
        <v>71</v>
      </c>
      <c r="K1" s="7" t="s">
        <v>72</v>
      </c>
      <c r="L1" s="7" t="s">
        <v>75</v>
      </c>
    </row>
    <row r="2" spans="1:28" ht="15.75">
      <c r="A2" s="2">
        <v>1</v>
      </c>
      <c r="B2" s="1" t="s">
        <v>2</v>
      </c>
      <c r="C2" s="2">
        <v>329225</v>
      </c>
      <c r="D2" s="2"/>
      <c r="E2" s="1"/>
      <c r="F2" s="1">
        <v>81.105346731452883</v>
      </c>
      <c r="G2" s="6">
        <f>C2*100/F2</f>
        <v>405922.68360567355</v>
      </c>
      <c r="H2" s="1"/>
      <c r="I2" s="6">
        <f>(G2+G3+H3-H4)/2</f>
        <v>390556.45967298083</v>
      </c>
      <c r="J2" s="4">
        <f>G2/I2</f>
        <v>1.0393444367699336</v>
      </c>
      <c r="K2" s="6">
        <f>O$5+O$6*A2</f>
        <v>403971.42302926478</v>
      </c>
      <c r="L2" s="4">
        <f>I2/K2</f>
        <v>0.96679229620825891</v>
      </c>
      <c r="R2">
        <v>1997</v>
      </c>
      <c r="S2">
        <v>1998</v>
      </c>
      <c r="T2">
        <v>1999</v>
      </c>
      <c r="U2">
        <v>2000</v>
      </c>
      <c r="V2">
        <v>2001</v>
      </c>
      <c r="X2" t="s">
        <v>63</v>
      </c>
      <c r="Y2" t="s">
        <v>64</v>
      </c>
      <c r="Z2" t="s">
        <v>65</v>
      </c>
      <c r="AA2" t="s">
        <v>66</v>
      </c>
    </row>
    <row r="3" spans="1:28" ht="15.75">
      <c r="A3" s="2">
        <v>2</v>
      </c>
      <c r="B3" s="1" t="s">
        <v>6</v>
      </c>
      <c r="C3" s="2">
        <v>291927</v>
      </c>
      <c r="D3" s="2"/>
      <c r="E3" s="1"/>
      <c r="F3" s="4">
        <v>77.406111468192847</v>
      </c>
      <c r="G3" s="6">
        <f t="shared" ref="G3:G61" si="0">C3*100/F3</f>
        <v>377136.88811245415</v>
      </c>
      <c r="H3" s="6">
        <f>AVERAGE(G2:G4)</f>
        <v>385511.17152095743</v>
      </c>
      <c r="I3" s="6">
        <f>H3</f>
        <v>385511.17152095743</v>
      </c>
      <c r="J3" s="4">
        <f t="shared" ref="J3:J61" si="1">G3/I3</f>
        <v>0.9782774559412527</v>
      </c>
      <c r="K3" s="6">
        <f>O$5+O$6*A3</f>
        <v>399568.95322457666</v>
      </c>
      <c r="L3" s="4">
        <f t="shared" ref="L3:L61" si="2">I3/K3</f>
        <v>0.96481763262593101</v>
      </c>
      <c r="Q3">
        <v>1</v>
      </c>
      <c r="S3" s="5">
        <v>91.19466554916481</v>
      </c>
      <c r="T3" s="5">
        <v>71.427877554388942</v>
      </c>
      <c r="U3" s="5">
        <v>75.440735650588351</v>
      </c>
      <c r="V3" s="5">
        <v>78.782900910610294</v>
      </c>
      <c r="X3" s="5">
        <f>MIN(R3:V3)</f>
        <v>71.427877554388942</v>
      </c>
      <c r="Y3" s="5">
        <f>MAX(R3:V3)</f>
        <v>91.19466554916481</v>
      </c>
      <c r="Z3" s="5">
        <f>(SUM(R3:V3)-X3-Y3)/(COUNT(R3:V3)-2)</f>
        <v>77.111818280599323</v>
      </c>
      <c r="AA3" s="5">
        <f>Z3*100/AVERAGE(Z$3:Z$14)</f>
        <v>77.406111468192847</v>
      </c>
      <c r="AB3" s="5"/>
    </row>
    <row r="4" spans="1:28" ht="15.75">
      <c r="A4" s="2">
        <v>3</v>
      </c>
      <c r="B4" s="1" t="s">
        <v>10</v>
      </c>
      <c r="C4" s="2">
        <v>297449</v>
      </c>
      <c r="D4" s="2"/>
      <c r="E4" s="1"/>
      <c r="F4" s="4">
        <v>79.643842816539276</v>
      </c>
      <c r="G4" s="6">
        <f t="shared" si="0"/>
        <v>373473.94284474442</v>
      </c>
      <c r="H4" s="6">
        <f t="shared" ref="H4:I60" si="3">AVERAGE(G3:G5)</f>
        <v>387457.82389312348</v>
      </c>
      <c r="I4" s="6">
        <f>AVERAGE(H3:H5)</f>
        <v>392576.88350668974</v>
      </c>
      <c r="J4" s="4">
        <f t="shared" si="1"/>
        <v>0.95133961915610399</v>
      </c>
      <c r="K4" s="6">
        <f>O$5+O$6*A4</f>
        <v>395166.48341988848</v>
      </c>
      <c r="L4" s="4">
        <f t="shared" si="2"/>
        <v>0.99344681287039438</v>
      </c>
      <c r="N4" s="13" t="s">
        <v>76</v>
      </c>
      <c r="Q4">
        <v>2</v>
      </c>
      <c r="S4" s="5">
        <v>84.370704367760624</v>
      </c>
      <c r="T4" s="5">
        <v>79.871229460912929</v>
      </c>
      <c r="U4" s="5">
        <v>73.273602555343388</v>
      </c>
      <c r="V4" s="5">
        <v>78.810854368119223</v>
      </c>
      <c r="X4" s="5">
        <f t="shared" ref="X4:X14" si="4">MIN(R4:V4)</f>
        <v>73.273602555343388</v>
      </c>
      <c r="Y4" s="5">
        <f t="shared" ref="Y4:Y14" si="5">MAX(R4:V4)</f>
        <v>84.370704367760624</v>
      </c>
      <c r="Z4" s="5">
        <f t="shared" ref="Z4:Z14" si="6">(SUM(R4:V4)-X4-Y4)/(COUNT(R4:V4)-2)</f>
        <v>79.341041914516069</v>
      </c>
      <c r="AA4" s="5">
        <f t="shared" ref="AA4:AA14" si="7">Z4*100/AVERAGE(Z$3:Z$14)</f>
        <v>79.643842816539276</v>
      </c>
      <c r="AB4" s="5"/>
    </row>
    <row r="5" spans="1:28" ht="15.75">
      <c r="A5" s="2">
        <v>4</v>
      </c>
      <c r="B5" s="1" t="s">
        <v>14</v>
      </c>
      <c r="C5" s="2">
        <v>323086</v>
      </c>
      <c r="D5" s="2"/>
      <c r="E5" s="1"/>
      <c r="F5" s="4">
        <v>78.464136385310269</v>
      </c>
      <c r="G5" s="6">
        <f t="shared" si="0"/>
        <v>411762.64072217181</v>
      </c>
      <c r="H5" s="6">
        <f t="shared" si="3"/>
        <v>404761.65510598832</v>
      </c>
      <c r="I5" s="6">
        <f t="shared" si="3"/>
        <v>399332.36699160788</v>
      </c>
      <c r="J5" s="4">
        <f t="shared" si="1"/>
        <v>1.0311276389244581</v>
      </c>
      <c r="K5" s="6">
        <f>O$5+O$6*A5</f>
        <v>390764.01361520035</v>
      </c>
      <c r="L5" s="4">
        <f t="shared" si="2"/>
        <v>1.0219271813111355</v>
      </c>
      <c r="N5" t="s">
        <v>74</v>
      </c>
      <c r="O5">
        <f>INTERCEPT(I2:I61,A2:A61)</f>
        <v>408373.89283395291</v>
      </c>
      <c r="Q5">
        <v>3</v>
      </c>
      <c r="S5" s="5">
        <v>84.888818407931126</v>
      </c>
      <c r="T5" s="5">
        <v>76.441637552732644</v>
      </c>
      <c r="U5" s="5">
        <v>79.890003753766479</v>
      </c>
      <c r="V5" s="5">
        <v>67.688471551004454</v>
      </c>
      <c r="X5" s="5">
        <f t="shared" si="4"/>
        <v>67.688471551004454</v>
      </c>
      <c r="Y5" s="5">
        <f t="shared" si="5"/>
        <v>84.888818407931126</v>
      </c>
      <c r="Z5" s="5">
        <f t="shared" si="6"/>
        <v>78.165820653249568</v>
      </c>
      <c r="AA5" s="5">
        <f t="shared" si="7"/>
        <v>78.464136385310269</v>
      </c>
      <c r="AB5" s="5"/>
    </row>
    <row r="6" spans="1:28" ht="15.75">
      <c r="A6" s="2">
        <v>5</v>
      </c>
      <c r="B6" s="1" t="s">
        <v>18</v>
      </c>
      <c r="C6" s="2">
        <v>399828</v>
      </c>
      <c r="D6" s="2"/>
      <c r="E6" s="1"/>
      <c r="F6" s="4">
        <v>93.189490278044275</v>
      </c>
      <c r="G6" s="6">
        <f t="shared" si="0"/>
        <v>429048.3817510489</v>
      </c>
      <c r="H6" s="6">
        <f t="shared" si="3"/>
        <v>405777.62197571184</v>
      </c>
      <c r="I6" s="6">
        <f t="shared" si="3"/>
        <v>399430.02938482707</v>
      </c>
      <c r="J6" s="4">
        <f t="shared" si="1"/>
        <v>1.0741515414147451</v>
      </c>
      <c r="K6" s="6">
        <f>O$5+O$6*A6</f>
        <v>386361.54381051223</v>
      </c>
      <c r="L6" s="4">
        <f t="shared" si="2"/>
        <v>1.0338244987982659</v>
      </c>
      <c r="N6" t="s">
        <v>73</v>
      </c>
      <c r="O6">
        <f>SLOPE(I2:I61,A2:A61)</f>
        <v>-4402.4698046881358</v>
      </c>
      <c r="Q6">
        <v>4</v>
      </c>
      <c r="S6" s="5">
        <v>97.42501348149176</v>
      </c>
      <c r="T6" s="5">
        <v>95.074243673712814</v>
      </c>
      <c r="U6" s="5">
        <v>90.22737762450906</v>
      </c>
      <c r="V6" s="5">
        <v>90.596135671852139</v>
      </c>
      <c r="X6" s="5">
        <f t="shared" si="4"/>
        <v>90.22737762450906</v>
      </c>
      <c r="Y6" s="5">
        <f t="shared" si="5"/>
        <v>97.42501348149176</v>
      </c>
      <c r="Z6" s="5">
        <f t="shared" si="6"/>
        <v>92.835189672782491</v>
      </c>
      <c r="AA6" s="5">
        <f t="shared" si="7"/>
        <v>93.189490278044275</v>
      </c>
      <c r="AB6" s="5"/>
    </row>
    <row r="7" spans="1:28" ht="15.75">
      <c r="A7" s="2">
        <v>6</v>
      </c>
      <c r="B7" s="1" t="s">
        <v>22</v>
      </c>
      <c r="C7" s="2">
        <v>363939</v>
      </c>
      <c r="D7" s="2"/>
      <c r="E7" s="1"/>
      <c r="F7" s="4">
        <v>96.658137191061812</v>
      </c>
      <c r="G7" s="6">
        <f t="shared" si="0"/>
        <v>376521.84345391486</v>
      </c>
      <c r="H7" s="6">
        <f t="shared" si="3"/>
        <v>387750.81107278098</v>
      </c>
      <c r="I7" s="6">
        <f t="shared" si="3"/>
        <v>384799.93323284801</v>
      </c>
      <c r="J7" s="4">
        <f t="shared" si="1"/>
        <v>0.97848728894159143</v>
      </c>
      <c r="K7" s="6">
        <f>O$5+O$6*A7</f>
        <v>381959.07400582411</v>
      </c>
      <c r="L7" s="4">
        <f t="shared" si="2"/>
        <v>1.0074376010948769</v>
      </c>
      <c r="Q7">
        <v>5</v>
      </c>
      <c r="S7" s="5">
        <v>94.968449915209376</v>
      </c>
      <c r="T7" s="5">
        <v>102.56967826798522</v>
      </c>
      <c r="U7" s="5">
        <v>95.025325785516941</v>
      </c>
      <c r="V7" s="5">
        <v>97.555972229462881</v>
      </c>
      <c r="X7" s="5">
        <f t="shared" si="4"/>
        <v>94.968449915209376</v>
      </c>
      <c r="Y7" s="5">
        <f t="shared" si="5"/>
        <v>102.56967826798522</v>
      </c>
      <c r="Z7" s="5">
        <f t="shared" si="6"/>
        <v>96.290649007489918</v>
      </c>
      <c r="AA7" s="5">
        <f t="shared" si="7"/>
        <v>96.658137191061812</v>
      </c>
      <c r="AB7" s="5"/>
    </row>
    <row r="8" spans="1:28" ht="15.75">
      <c r="A8" s="2">
        <v>7</v>
      </c>
      <c r="B8" s="1" t="s">
        <v>26</v>
      </c>
      <c r="C8" s="2">
        <v>371906</v>
      </c>
      <c r="D8" s="3">
        <f>(AVERAGE(C2:C13)+AVERAGE(C3:C14))/2</f>
        <v>358051.75</v>
      </c>
      <c r="E8" s="4">
        <f t="shared" ref="E8:E55" si="8">C8*100/D8</f>
        <v>103.8693429092303</v>
      </c>
      <c r="F8" s="4">
        <v>103.97665627978026</v>
      </c>
      <c r="G8" s="6">
        <f t="shared" si="0"/>
        <v>357682.20801337925</v>
      </c>
      <c r="H8" s="6">
        <f t="shared" si="3"/>
        <v>360871.36665005115</v>
      </c>
      <c r="I8" s="6">
        <f t="shared" si="3"/>
        <v>363591.12361536664</v>
      </c>
      <c r="J8" s="4">
        <f t="shared" si="1"/>
        <v>0.98374846023953466</v>
      </c>
      <c r="K8" s="6">
        <f>O$5+O$6*A8</f>
        <v>377556.60420113598</v>
      </c>
      <c r="L8" s="4">
        <f t="shared" si="2"/>
        <v>0.9630108957693414</v>
      </c>
      <c r="Q8">
        <v>6</v>
      </c>
      <c r="R8" s="5">
        <v>103.8693429092303</v>
      </c>
      <c r="S8" s="5">
        <v>103.29334418080335</v>
      </c>
      <c r="T8" s="5">
        <v>108.43090554102965</v>
      </c>
      <c r="U8" s="5">
        <v>101.89994696729438</v>
      </c>
      <c r="V8" s="5"/>
      <c r="X8" s="5">
        <f t="shared" si="4"/>
        <v>101.89994696729438</v>
      </c>
      <c r="Y8" s="5">
        <f t="shared" si="5"/>
        <v>108.43090554102965</v>
      </c>
      <c r="Z8" s="5">
        <f t="shared" si="6"/>
        <v>103.58134354501684</v>
      </c>
      <c r="AA8" s="5">
        <f t="shared" si="7"/>
        <v>103.97665627978026</v>
      </c>
      <c r="AB8" s="5"/>
    </row>
    <row r="9" spans="1:28" ht="15.75">
      <c r="A9" s="2">
        <v>8</v>
      </c>
      <c r="B9" s="1" t="s">
        <v>30</v>
      </c>
      <c r="C9" s="2">
        <v>365572</v>
      </c>
      <c r="D9" s="3">
        <f t="shared" ref="D9:D52" si="9">(AVERAGE(C3:C14)+AVERAGE(C4:C15))/2</f>
        <v>359559.25</v>
      </c>
      <c r="E9" s="4">
        <f t="shared" si="8"/>
        <v>101.6722556852591</v>
      </c>
      <c r="F9" s="4">
        <v>104.92579120259933</v>
      </c>
      <c r="G9" s="6">
        <f t="shared" si="0"/>
        <v>348410.04848285927</v>
      </c>
      <c r="H9" s="6">
        <f t="shared" si="3"/>
        <v>342151.19312326779</v>
      </c>
      <c r="I9" s="6">
        <f t="shared" si="3"/>
        <v>348005.18107876118</v>
      </c>
      <c r="J9" s="4">
        <f t="shared" si="1"/>
        <v>1.0011633947599374</v>
      </c>
      <c r="K9" s="6">
        <f>O$5+O$6*A9</f>
        <v>373154.1343964478</v>
      </c>
      <c r="L9" s="4">
        <f t="shared" si="2"/>
        <v>0.93260438248027611</v>
      </c>
      <c r="Q9">
        <v>7</v>
      </c>
      <c r="R9" s="5">
        <v>101.6722556852591</v>
      </c>
      <c r="S9" s="5">
        <v>95.966414388409177</v>
      </c>
      <c r="T9" s="5">
        <v>107.38148414735473</v>
      </c>
      <c r="U9" s="5">
        <v>110.48535924319532</v>
      </c>
      <c r="V9" s="5"/>
      <c r="X9" s="5">
        <f t="shared" si="4"/>
        <v>95.966414388409177</v>
      </c>
      <c r="Y9" s="5">
        <f t="shared" si="5"/>
        <v>110.48535924319532</v>
      </c>
      <c r="Z9" s="5">
        <f t="shared" si="6"/>
        <v>104.52686991630691</v>
      </c>
      <c r="AA9" s="5">
        <f t="shared" si="7"/>
        <v>104.92579120259933</v>
      </c>
      <c r="AB9" s="5"/>
    </row>
    <row r="10" spans="1:28" ht="15.75">
      <c r="A10" s="2">
        <v>9</v>
      </c>
      <c r="B10" s="1" t="s">
        <v>34</v>
      </c>
      <c r="C10" s="2">
        <v>414576</v>
      </c>
      <c r="D10" s="3">
        <f t="shared" si="9"/>
        <v>360000.58333333331</v>
      </c>
      <c r="E10" s="4">
        <f t="shared" si="8"/>
        <v>115.15981339845052</v>
      </c>
      <c r="F10" s="4">
        <v>129.40888003625153</v>
      </c>
      <c r="G10" s="6">
        <f t="shared" si="0"/>
        <v>320361.32287356484</v>
      </c>
      <c r="H10" s="6">
        <f t="shared" si="3"/>
        <v>340992.98346296459</v>
      </c>
      <c r="I10" s="6">
        <f t="shared" si="3"/>
        <v>335678.63646244077</v>
      </c>
      <c r="J10" s="4">
        <f t="shared" si="1"/>
        <v>0.95436911401244384</v>
      </c>
      <c r="K10" s="6">
        <f>O$5+O$6*A10</f>
        <v>368751.66459175968</v>
      </c>
      <c r="L10" s="4">
        <f t="shared" si="2"/>
        <v>0.91031083706175631</v>
      </c>
      <c r="Q10">
        <v>8</v>
      </c>
      <c r="R10" s="5">
        <v>115.15981339845052</v>
      </c>
      <c r="S10" s="5">
        <v>128.6693674690332</v>
      </c>
      <c r="T10" s="5">
        <v>129.16438369031255</v>
      </c>
      <c r="U10" s="5">
        <v>134.27698523495604</v>
      </c>
      <c r="V10" s="5"/>
      <c r="X10" s="5">
        <f t="shared" si="4"/>
        <v>115.15981339845052</v>
      </c>
      <c r="Y10" s="5">
        <f t="shared" si="5"/>
        <v>134.27698523495604</v>
      </c>
      <c r="Z10" s="5">
        <f t="shared" si="6"/>
        <v>128.91687557967288</v>
      </c>
      <c r="AA10" s="5">
        <f t="shared" si="7"/>
        <v>129.40888003625153</v>
      </c>
      <c r="AB10" s="5"/>
    </row>
    <row r="11" spans="1:28" ht="15.75">
      <c r="A11" s="2">
        <v>10</v>
      </c>
      <c r="B11" s="1" t="s">
        <v>38</v>
      </c>
      <c r="C11" s="2">
        <v>475699</v>
      </c>
      <c r="D11" s="3">
        <f t="shared" si="9"/>
        <v>358096.08333333331</v>
      </c>
      <c r="E11" s="4">
        <f t="shared" si="8"/>
        <v>132.84116250922415</v>
      </c>
      <c r="F11" s="4">
        <v>134.2994978536</v>
      </c>
      <c r="G11" s="6">
        <f t="shared" si="0"/>
        <v>354207.57903246954</v>
      </c>
      <c r="H11" s="6">
        <f t="shared" si="3"/>
        <v>323891.73280109005</v>
      </c>
      <c r="I11" s="6">
        <f t="shared" si="3"/>
        <v>326934.99566671433</v>
      </c>
      <c r="J11" s="4">
        <f t="shared" si="1"/>
        <v>1.0834189784734993</v>
      </c>
      <c r="K11" s="6">
        <f>O$5+O$6*A11</f>
        <v>364349.19478707155</v>
      </c>
      <c r="L11" s="4">
        <f t="shared" si="2"/>
        <v>0.89731224974375923</v>
      </c>
      <c r="Q11">
        <v>9</v>
      </c>
      <c r="R11" s="5">
        <v>132.84116250922415</v>
      </c>
      <c r="S11" s="5">
        <v>137.32840007139112</v>
      </c>
      <c r="T11" s="5">
        <v>129.00430946381394</v>
      </c>
      <c r="U11" s="5">
        <v>134.73663663956748</v>
      </c>
      <c r="V11" s="5"/>
      <c r="X11" s="5">
        <f t="shared" si="4"/>
        <v>129.00430946381394</v>
      </c>
      <c r="Y11" s="5">
        <f t="shared" si="5"/>
        <v>137.32840007139112</v>
      </c>
      <c r="Z11" s="5">
        <f t="shared" si="6"/>
        <v>133.78889957439583</v>
      </c>
      <c r="AA11" s="5">
        <f t="shared" si="7"/>
        <v>134.2994978536</v>
      </c>
      <c r="AB11" s="5"/>
    </row>
    <row r="12" spans="1:28" ht="15.75">
      <c r="A12" s="2">
        <v>11</v>
      </c>
      <c r="B12" s="1" t="s">
        <v>42</v>
      </c>
      <c r="C12" s="2">
        <v>344335</v>
      </c>
      <c r="D12" s="3">
        <f t="shared" si="9"/>
        <v>353663.625</v>
      </c>
      <c r="E12" s="4">
        <f t="shared" si="8"/>
        <v>97.362288813275612</v>
      </c>
      <c r="F12" s="4">
        <v>115.89623109963398</v>
      </c>
      <c r="G12" s="6">
        <f t="shared" si="0"/>
        <v>297106.29649723566</v>
      </c>
      <c r="H12" s="6">
        <f t="shared" si="3"/>
        <v>315920.27073608839</v>
      </c>
      <c r="I12" s="6">
        <f t="shared" si="3"/>
        <v>326442.32820195821</v>
      </c>
      <c r="J12" s="4">
        <f t="shared" si="1"/>
        <v>0.91013410587314092</v>
      </c>
      <c r="K12" s="6">
        <f>O$5+O$6*A12</f>
        <v>359946.72498238343</v>
      </c>
      <c r="L12" s="4">
        <f t="shared" si="2"/>
        <v>0.9069184563852748</v>
      </c>
      <c r="Q12">
        <v>10</v>
      </c>
      <c r="R12" s="5">
        <v>97.362288813275612</v>
      </c>
      <c r="S12" s="5">
        <v>117.45025109111184</v>
      </c>
      <c r="T12" s="5">
        <v>113.46095068482629</v>
      </c>
      <c r="U12" s="5">
        <v>121.07239638499526</v>
      </c>
      <c r="V12" s="5"/>
      <c r="X12" s="5">
        <f t="shared" si="4"/>
        <v>97.362288813275612</v>
      </c>
      <c r="Y12" s="5">
        <f t="shared" si="5"/>
        <v>121.07239638499526</v>
      </c>
      <c r="Z12" s="5">
        <f t="shared" si="6"/>
        <v>115.45560088796907</v>
      </c>
      <c r="AA12" s="5">
        <f t="shared" si="7"/>
        <v>115.89623109963398</v>
      </c>
      <c r="AB12" s="5"/>
    </row>
    <row r="13" spans="1:28" ht="15.75">
      <c r="A13" s="2">
        <v>12</v>
      </c>
      <c r="B13" s="1" t="s">
        <v>46</v>
      </c>
      <c r="C13" s="2">
        <v>311346</v>
      </c>
      <c r="D13" s="3">
        <f t="shared" si="9"/>
        <v>348949.375</v>
      </c>
      <c r="E13" s="4">
        <f t="shared" si="8"/>
        <v>89.223830820731521</v>
      </c>
      <c r="F13" s="4">
        <v>105.02587865753364</v>
      </c>
      <c r="G13" s="6">
        <f t="shared" si="0"/>
        <v>296446.93667855999</v>
      </c>
      <c r="H13" s="6">
        <f t="shared" si="3"/>
        <v>339514.98106869619</v>
      </c>
      <c r="I13" s="6">
        <f t="shared" si="3"/>
        <v>343515.71679639368</v>
      </c>
      <c r="J13" s="4">
        <f t="shared" si="1"/>
        <v>0.8629792530112036</v>
      </c>
      <c r="K13" s="6">
        <f>O$5+O$6*A13</f>
        <v>355544.2551776953</v>
      </c>
      <c r="L13" s="4">
        <f t="shared" si="2"/>
        <v>0.96616866056437911</v>
      </c>
      <c r="Q13">
        <v>11</v>
      </c>
      <c r="R13" s="5">
        <v>89.223830820731521</v>
      </c>
      <c r="S13" s="5">
        <v>102.29985558922795</v>
      </c>
      <c r="T13" s="5">
        <v>110.42926822513014</v>
      </c>
      <c r="U13" s="5">
        <v>106.95329810078481</v>
      </c>
      <c r="V13" s="5"/>
      <c r="X13" s="5">
        <f t="shared" si="4"/>
        <v>89.223830820731521</v>
      </c>
      <c r="Y13" s="5">
        <f t="shared" si="5"/>
        <v>110.42926822513014</v>
      </c>
      <c r="Z13" s="5">
        <f t="shared" si="6"/>
        <v>104.62657684500638</v>
      </c>
      <c r="AA13" s="5">
        <f t="shared" si="7"/>
        <v>105.02587865753364</v>
      </c>
      <c r="AB13" s="5"/>
    </row>
    <row r="14" spans="1:28" ht="15.75">
      <c r="A14" s="2">
        <v>13</v>
      </c>
      <c r="B14" s="1" t="s">
        <v>50</v>
      </c>
      <c r="C14" s="2">
        <v>344691</v>
      </c>
      <c r="D14" s="3">
        <f t="shared" si="9"/>
        <v>346093.5</v>
      </c>
      <c r="E14" s="4">
        <f t="shared" si="8"/>
        <v>99.594762686961758</v>
      </c>
      <c r="F14" s="4">
        <v>81.105346731452883</v>
      </c>
      <c r="G14" s="6">
        <f t="shared" si="0"/>
        <v>424991.71003029303</v>
      </c>
      <c r="H14" s="6">
        <f t="shared" si="3"/>
        <v>375111.89858439629</v>
      </c>
      <c r="I14" s="6">
        <f t="shared" si="3"/>
        <v>370392.69561113906</v>
      </c>
      <c r="J14" s="4">
        <f t="shared" si="1"/>
        <v>1.1474084534228379</v>
      </c>
      <c r="K14" s="6">
        <f>O$5+O$6*A14</f>
        <v>351141.78537300712</v>
      </c>
      <c r="L14" s="4">
        <f t="shared" si="2"/>
        <v>1.0548237522278423</v>
      </c>
      <c r="Q14">
        <v>12</v>
      </c>
      <c r="R14" s="5">
        <v>99.594762686961758</v>
      </c>
      <c r="S14" s="5">
        <v>82.185511419063474</v>
      </c>
      <c r="T14" s="5">
        <v>77.88205479722582</v>
      </c>
      <c r="U14" s="5">
        <v>79.408467147104844</v>
      </c>
      <c r="V14" s="5"/>
      <c r="X14" s="5">
        <f t="shared" si="4"/>
        <v>77.88205479722582</v>
      </c>
      <c r="Y14" s="5">
        <f t="shared" si="5"/>
        <v>99.594762686961758</v>
      </c>
      <c r="Z14" s="5">
        <f t="shared" si="6"/>
        <v>80.796989283084145</v>
      </c>
      <c r="AA14" s="5">
        <f t="shared" si="7"/>
        <v>81.105346731452883</v>
      </c>
      <c r="AB14" s="5"/>
    </row>
    <row r="15" spans="1:28" ht="15.75">
      <c r="A15" s="2">
        <v>14</v>
      </c>
      <c r="B15" s="1" t="s">
        <v>54</v>
      </c>
      <c r="C15" s="2">
        <v>312641</v>
      </c>
      <c r="D15" s="3">
        <f t="shared" si="9"/>
        <v>342828.16666666669</v>
      </c>
      <c r="E15" s="4">
        <f t="shared" si="8"/>
        <v>91.19466554916481</v>
      </c>
      <c r="F15" s="4">
        <v>77.406111468192847</v>
      </c>
      <c r="G15" s="6">
        <f t="shared" si="0"/>
        <v>403897.04904433567</v>
      </c>
      <c r="H15" s="6">
        <f t="shared" si="3"/>
        <v>396551.20718032465</v>
      </c>
      <c r="I15" s="6">
        <f t="shared" si="3"/>
        <v>382895.62948058074</v>
      </c>
      <c r="J15" s="4">
        <f t="shared" si="1"/>
        <v>1.054848940407715</v>
      </c>
      <c r="K15" s="6">
        <f>O$5+O$6*A15</f>
        <v>346739.315568319</v>
      </c>
      <c r="L15" s="4">
        <f t="shared" si="2"/>
        <v>1.1042752070182758</v>
      </c>
    </row>
    <row r="16" spans="1:28" ht="15.75">
      <c r="A16" s="2">
        <v>15</v>
      </c>
      <c r="B16" s="1" t="s">
        <v>58</v>
      </c>
      <c r="C16" s="2">
        <v>287327</v>
      </c>
      <c r="D16" s="3">
        <f t="shared" si="9"/>
        <v>340553.04166666669</v>
      </c>
      <c r="E16" s="4">
        <f t="shared" si="8"/>
        <v>84.370704367760624</v>
      </c>
      <c r="F16" s="4">
        <v>79.643842816539276</v>
      </c>
      <c r="G16" s="6">
        <f t="shared" si="0"/>
        <v>360764.86246634513</v>
      </c>
      <c r="H16" s="6">
        <f t="shared" si="3"/>
        <v>377023.78267702117</v>
      </c>
      <c r="I16" s="6">
        <f t="shared" si="3"/>
        <v>377886.76993295184</v>
      </c>
      <c r="J16" s="4">
        <f t="shared" si="1"/>
        <v>0.95469037598314266</v>
      </c>
      <c r="K16" s="6">
        <f>O$5+O$6*A16</f>
        <v>342336.84576363087</v>
      </c>
      <c r="L16" s="4">
        <f t="shared" si="2"/>
        <v>1.1038448668591949</v>
      </c>
    </row>
    <row r="17" spans="1:12" ht="15.75">
      <c r="A17" s="2">
        <v>16</v>
      </c>
      <c r="B17" s="1" t="s">
        <v>3</v>
      </c>
      <c r="C17" s="2">
        <v>287500</v>
      </c>
      <c r="D17" s="3">
        <f t="shared" si="9"/>
        <v>338678.29166666669</v>
      </c>
      <c r="E17" s="4">
        <f t="shared" si="8"/>
        <v>84.888818407931126</v>
      </c>
      <c r="F17" s="4">
        <v>78.464136385310269</v>
      </c>
      <c r="G17" s="6">
        <f t="shared" si="0"/>
        <v>366409.43652038276</v>
      </c>
      <c r="H17" s="6">
        <f t="shared" si="3"/>
        <v>360085.31994150969</v>
      </c>
      <c r="I17" s="6">
        <f t="shared" si="3"/>
        <v>362614.11915838189</v>
      </c>
      <c r="J17" s="4">
        <f t="shared" si="1"/>
        <v>1.0104665460098732</v>
      </c>
      <c r="K17" s="6">
        <f>O$5+O$6*A17</f>
        <v>337934.37595894275</v>
      </c>
      <c r="L17" s="4">
        <f t="shared" si="2"/>
        <v>1.0730311710059282</v>
      </c>
    </row>
    <row r="18" spans="1:12" ht="15.75">
      <c r="A18" s="2">
        <v>17</v>
      </c>
      <c r="B18" s="1" t="s">
        <v>7</v>
      </c>
      <c r="C18" s="2">
        <v>329035</v>
      </c>
      <c r="D18" s="3">
        <f t="shared" si="9"/>
        <v>337731.54166666669</v>
      </c>
      <c r="E18" s="4">
        <f t="shared" si="8"/>
        <v>97.42501348149176</v>
      </c>
      <c r="F18" s="4">
        <v>93.189490278044275</v>
      </c>
      <c r="G18" s="6">
        <f t="shared" si="0"/>
        <v>353081.66083780117</v>
      </c>
      <c r="H18" s="6">
        <f t="shared" si="3"/>
        <v>350733.2548566148</v>
      </c>
      <c r="I18" s="6">
        <f t="shared" si="3"/>
        <v>350081.99898818944</v>
      </c>
      <c r="J18" s="4">
        <f t="shared" si="1"/>
        <v>1.008568454985636</v>
      </c>
      <c r="K18" s="6">
        <f>O$5+O$6*A18</f>
        <v>333531.90615425457</v>
      </c>
      <c r="L18" s="4">
        <f t="shared" si="2"/>
        <v>1.0496207185236446</v>
      </c>
    </row>
    <row r="19" spans="1:12" ht="15.75">
      <c r="A19" s="2">
        <v>18</v>
      </c>
      <c r="B19" s="1" t="s">
        <v>11</v>
      </c>
      <c r="C19" s="2">
        <v>321590</v>
      </c>
      <c r="D19" s="3">
        <f t="shared" si="9"/>
        <v>338628.25</v>
      </c>
      <c r="E19" s="4">
        <f t="shared" si="8"/>
        <v>94.968449915209376</v>
      </c>
      <c r="F19" s="4">
        <v>96.658137191061812</v>
      </c>
      <c r="G19" s="6">
        <f t="shared" si="0"/>
        <v>332708.66721166042</v>
      </c>
      <c r="H19" s="6">
        <f t="shared" si="3"/>
        <v>339427.4221664439</v>
      </c>
      <c r="I19" s="6">
        <f t="shared" si="3"/>
        <v>337151.79026270309</v>
      </c>
      <c r="J19" s="4">
        <f t="shared" si="1"/>
        <v>0.98682159436976247</v>
      </c>
      <c r="K19" s="6">
        <f>O$5+O$6*A19</f>
        <v>329129.43634956644</v>
      </c>
      <c r="L19" s="4">
        <f t="shared" si="2"/>
        <v>1.0243744649585707</v>
      </c>
    </row>
    <row r="20" spans="1:12" ht="15.75">
      <c r="A20" s="2">
        <v>19</v>
      </c>
      <c r="B20" s="1" t="s">
        <v>15</v>
      </c>
      <c r="C20" s="2">
        <v>345714</v>
      </c>
      <c r="D20" s="3">
        <f t="shared" si="9"/>
        <v>334691.45833333331</v>
      </c>
      <c r="E20" s="4">
        <f t="shared" si="8"/>
        <v>103.29334418080335</v>
      </c>
      <c r="F20" s="4">
        <v>103.97665627978026</v>
      </c>
      <c r="G20" s="6">
        <f t="shared" si="0"/>
        <v>332491.93844987015</v>
      </c>
      <c r="H20" s="6">
        <f t="shared" si="3"/>
        <v>321294.69376505056</v>
      </c>
      <c r="I20" s="6">
        <f t="shared" si="3"/>
        <v>325758.62598396116</v>
      </c>
      <c r="J20" s="4">
        <f t="shared" si="1"/>
        <v>1.0206696367458294</v>
      </c>
      <c r="K20" s="6">
        <f>O$5+O$6*A20</f>
        <v>324726.96654487832</v>
      </c>
      <c r="L20" s="4">
        <f t="shared" si="2"/>
        <v>1.0031770057475047</v>
      </c>
    </row>
    <row r="21" spans="1:12" ht="15.75">
      <c r="A21" s="2">
        <v>20</v>
      </c>
      <c r="B21" s="8" t="s">
        <v>19</v>
      </c>
      <c r="C21" s="9">
        <v>313396</v>
      </c>
      <c r="D21" s="10">
        <f t="shared" si="9"/>
        <v>326568.41666666663</v>
      </c>
      <c r="E21" s="11">
        <f t="shared" si="8"/>
        <v>95.966414388409177</v>
      </c>
      <c r="F21" s="4">
        <v>104.92579120259933</v>
      </c>
      <c r="G21" s="6">
        <f t="shared" si="0"/>
        <v>298683.47563362116</v>
      </c>
      <c r="H21" s="6">
        <f t="shared" si="3"/>
        <v>316553.76202038903</v>
      </c>
      <c r="I21" s="6">
        <f t="shared" si="3"/>
        <v>317025.19084006938</v>
      </c>
      <c r="J21" s="4">
        <f t="shared" si="1"/>
        <v>0.94214429724702498</v>
      </c>
      <c r="K21" s="6">
        <f>O$5+O$6*A21</f>
        <v>320324.4967401902</v>
      </c>
      <c r="L21" s="4">
        <f t="shared" si="2"/>
        <v>0.98970011368566413</v>
      </c>
    </row>
    <row r="22" spans="1:12" ht="15.75">
      <c r="A22" s="2">
        <v>21</v>
      </c>
      <c r="B22" s="8" t="s">
        <v>23</v>
      </c>
      <c r="C22" s="9">
        <v>412149</v>
      </c>
      <c r="D22" s="12">
        <f t="shared" si="9"/>
        <v>320316.33333333337</v>
      </c>
      <c r="E22" s="11">
        <f t="shared" si="8"/>
        <v>128.6693674690332</v>
      </c>
      <c r="F22" s="4">
        <v>129.40888003625153</v>
      </c>
      <c r="G22" s="6">
        <f t="shared" si="0"/>
        <v>318485.87197767571</v>
      </c>
      <c r="H22" s="6">
        <f t="shared" si="3"/>
        <v>313227.1167347685</v>
      </c>
      <c r="I22" s="6">
        <f t="shared" si="3"/>
        <v>316063.32039603917</v>
      </c>
      <c r="J22" s="4">
        <f t="shared" si="1"/>
        <v>1.0076647665999363</v>
      </c>
      <c r="K22" s="6">
        <f>O$5+O$6*A22</f>
        <v>315922.02693550207</v>
      </c>
      <c r="L22" s="4">
        <f t="shared" si="2"/>
        <v>1.0004472415611778</v>
      </c>
    </row>
    <row r="23" spans="1:12" ht="15.75">
      <c r="A23" s="2">
        <v>22</v>
      </c>
      <c r="B23" s="8" t="s">
        <v>27</v>
      </c>
      <c r="C23" s="9">
        <v>433132</v>
      </c>
      <c r="D23" s="12">
        <f t="shared" si="9"/>
        <v>315398.70833333337</v>
      </c>
      <c r="E23" s="11">
        <f t="shared" si="8"/>
        <v>137.32840007139112</v>
      </c>
      <c r="F23" s="4">
        <v>134.2994978536</v>
      </c>
      <c r="G23" s="6">
        <f t="shared" si="0"/>
        <v>322512.00259300863</v>
      </c>
      <c r="H23" s="6">
        <f t="shared" si="3"/>
        <v>318409.08243295999</v>
      </c>
      <c r="I23" s="6">
        <f t="shared" si="3"/>
        <v>314410.30074150395</v>
      </c>
      <c r="J23" s="4">
        <f t="shared" si="1"/>
        <v>1.0257679275532565</v>
      </c>
      <c r="K23" s="6">
        <f>O$5+O$6*A23</f>
        <v>311519.55713081395</v>
      </c>
      <c r="L23" s="4">
        <f t="shared" si="2"/>
        <v>1.0092794931955944</v>
      </c>
    </row>
    <row r="24" spans="1:12" ht="15.75">
      <c r="A24" s="2">
        <v>23</v>
      </c>
      <c r="B24" s="8" t="s">
        <v>31</v>
      </c>
      <c r="C24" s="9">
        <v>364180</v>
      </c>
      <c r="D24" s="12">
        <f t="shared" si="9"/>
        <v>310071.70833333337</v>
      </c>
      <c r="E24" s="11">
        <f t="shared" si="8"/>
        <v>117.45025109111184</v>
      </c>
      <c r="F24" s="4">
        <v>115.89623109963398</v>
      </c>
      <c r="G24" s="6">
        <f t="shared" si="0"/>
        <v>314229.3727281958</v>
      </c>
      <c r="H24" s="6">
        <f t="shared" si="3"/>
        <v>311594.70305678347</v>
      </c>
      <c r="I24" s="6">
        <f t="shared" si="3"/>
        <v>312079.39505181124</v>
      </c>
      <c r="J24" s="4">
        <f t="shared" si="1"/>
        <v>1.0068892009869079</v>
      </c>
      <c r="K24" s="6">
        <f>O$5+O$6*A24</f>
        <v>307117.08732612577</v>
      </c>
      <c r="L24" s="4">
        <f t="shared" si="2"/>
        <v>1.0161577063942913</v>
      </c>
    </row>
    <row r="25" spans="1:12" ht="15.75">
      <c r="A25" s="2">
        <v>24</v>
      </c>
      <c r="B25" s="8" t="s">
        <v>35</v>
      </c>
      <c r="C25" s="9">
        <v>313022</v>
      </c>
      <c r="D25" s="12">
        <f t="shared" si="9"/>
        <v>305984.79166666669</v>
      </c>
      <c r="E25" s="11">
        <f t="shared" si="8"/>
        <v>102.29985558922795</v>
      </c>
      <c r="F25" s="4">
        <v>105.02587865753364</v>
      </c>
      <c r="G25" s="6">
        <f t="shared" si="0"/>
        <v>298042.733849146</v>
      </c>
      <c r="H25" s="6">
        <f t="shared" si="3"/>
        <v>306234.39966569026</v>
      </c>
      <c r="I25" s="6">
        <f t="shared" si="3"/>
        <v>303803.04825246212</v>
      </c>
      <c r="J25" s="4">
        <f t="shared" si="1"/>
        <v>0.98103931334313255</v>
      </c>
      <c r="K25" s="6">
        <f>O$5+O$6*A25</f>
        <v>302714.61752143764</v>
      </c>
      <c r="L25" s="4">
        <f t="shared" si="2"/>
        <v>1.0035955671382384</v>
      </c>
    </row>
    <row r="26" spans="1:12" ht="15.75">
      <c r="A26" s="2">
        <v>25</v>
      </c>
      <c r="B26" s="8" t="s">
        <v>39</v>
      </c>
      <c r="C26" s="9">
        <v>248532</v>
      </c>
      <c r="D26" s="12">
        <f t="shared" si="9"/>
        <v>302403.66666666669</v>
      </c>
      <c r="E26" s="11">
        <f t="shared" si="8"/>
        <v>82.185511419063474</v>
      </c>
      <c r="F26" s="4">
        <v>81.105346731452883</v>
      </c>
      <c r="G26" s="6">
        <f t="shared" si="0"/>
        <v>306431.09241972893</v>
      </c>
      <c r="H26" s="6">
        <f t="shared" si="3"/>
        <v>293580.04203491262</v>
      </c>
      <c r="I26" s="6">
        <f t="shared" si="3"/>
        <v>297616.56298821839</v>
      </c>
      <c r="J26" s="4">
        <f t="shared" si="1"/>
        <v>1.0296170661437936</v>
      </c>
      <c r="K26" s="6">
        <f>O$5+O$6*A26</f>
        <v>298312.14771674952</v>
      </c>
      <c r="L26" s="4">
        <f t="shared" si="2"/>
        <v>0.99766826549352727</v>
      </c>
    </row>
    <row r="27" spans="1:12" ht="15.75">
      <c r="A27" s="2">
        <v>26</v>
      </c>
      <c r="B27" s="8" t="s">
        <v>43</v>
      </c>
      <c r="C27" s="9">
        <v>213847</v>
      </c>
      <c r="D27" s="12">
        <f t="shared" si="9"/>
        <v>299388.70833333337</v>
      </c>
      <c r="E27" s="11">
        <f t="shared" si="8"/>
        <v>71.427877554388942</v>
      </c>
      <c r="F27" s="4">
        <v>77.406111468192847</v>
      </c>
      <c r="G27" s="6">
        <f t="shared" si="0"/>
        <v>276266.299835863</v>
      </c>
      <c r="H27" s="6">
        <f t="shared" si="3"/>
        <v>293035.24726405222</v>
      </c>
      <c r="I27" s="6">
        <f t="shared" si="3"/>
        <v>290426.3972430469</v>
      </c>
      <c r="J27" s="4">
        <f t="shared" si="1"/>
        <v>0.9512437659193429</v>
      </c>
      <c r="K27" s="6">
        <f>O$5+O$6*A27</f>
        <v>293909.67791206139</v>
      </c>
      <c r="L27" s="4">
        <f t="shared" si="2"/>
        <v>0.98814846556343505</v>
      </c>
    </row>
    <row r="28" spans="1:12" ht="15.75">
      <c r="A28" s="2">
        <v>27</v>
      </c>
      <c r="B28" s="8" t="s">
        <v>47</v>
      </c>
      <c r="C28" s="9">
        <v>236071</v>
      </c>
      <c r="D28" s="12">
        <f t="shared" si="9"/>
        <v>295564.5</v>
      </c>
      <c r="E28" s="11">
        <f t="shared" si="8"/>
        <v>79.871229460912929</v>
      </c>
      <c r="F28" s="4">
        <v>79.643842816539276</v>
      </c>
      <c r="G28" s="6">
        <f t="shared" si="0"/>
        <v>296408.34953656478</v>
      </c>
      <c r="H28" s="6">
        <f t="shared" si="3"/>
        <v>284663.9024301758</v>
      </c>
      <c r="I28" s="6">
        <f t="shared" si="3"/>
        <v>288706.61917050323</v>
      </c>
      <c r="J28" s="4">
        <f t="shared" si="1"/>
        <v>1.0266766670892056</v>
      </c>
      <c r="K28" s="6">
        <f>O$5+O$6*A28</f>
        <v>289507.20810737321</v>
      </c>
      <c r="L28" s="4">
        <f t="shared" si="2"/>
        <v>0.99723464938194883</v>
      </c>
    </row>
    <row r="29" spans="1:12" ht="15.75">
      <c r="A29" s="2">
        <v>28</v>
      </c>
      <c r="B29" s="8" t="s">
        <v>51</v>
      </c>
      <c r="C29" s="9">
        <v>220733</v>
      </c>
      <c r="D29" s="10">
        <f t="shared" si="9"/>
        <v>288760.16666666663</v>
      </c>
      <c r="E29" s="11">
        <f t="shared" si="8"/>
        <v>76.441637552732644</v>
      </c>
      <c r="F29" s="4">
        <v>78.464136385310269</v>
      </c>
      <c r="G29" s="6">
        <f t="shared" si="0"/>
        <v>281317.05791809969</v>
      </c>
      <c r="H29" s="6">
        <f t="shared" si="3"/>
        <v>288420.70781728154</v>
      </c>
      <c r="I29" s="6">
        <f t="shared" si="3"/>
        <v>286947.98436942993</v>
      </c>
      <c r="J29" s="4">
        <f t="shared" si="1"/>
        <v>0.98037649066013044</v>
      </c>
      <c r="K29" s="6">
        <f>O$5+O$6*A29</f>
        <v>285104.73830268509</v>
      </c>
      <c r="L29" s="4">
        <f t="shared" si="2"/>
        <v>1.0064651540964147</v>
      </c>
    </row>
    <row r="30" spans="1:12" ht="15.75">
      <c r="A30" s="2">
        <v>29</v>
      </c>
      <c r="B30" s="8" t="s">
        <v>55</v>
      </c>
      <c r="C30" s="9">
        <v>267954</v>
      </c>
      <c r="D30" s="10">
        <f t="shared" si="9"/>
        <v>281836.58333333331</v>
      </c>
      <c r="E30" s="11">
        <f t="shared" si="8"/>
        <v>95.074243673712814</v>
      </c>
      <c r="F30" s="4">
        <v>93.189490278044275</v>
      </c>
      <c r="G30" s="6">
        <f t="shared" si="0"/>
        <v>287536.7159971802</v>
      </c>
      <c r="H30" s="6">
        <f t="shared" si="3"/>
        <v>287759.34286083234</v>
      </c>
      <c r="I30" s="6">
        <f t="shared" si="3"/>
        <v>288435.87560504954</v>
      </c>
      <c r="J30" s="4">
        <f t="shared" si="1"/>
        <v>0.99688263602444327</v>
      </c>
      <c r="K30" s="6">
        <f>O$5+O$6*A30</f>
        <v>280702.26849799696</v>
      </c>
      <c r="L30" s="4">
        <f t="shared" si="2"/>
        <v>1.0275509248586916</v>
      </c>
    </row>
    <row r="31" spans="1:12" ht="15.75">
      <c r="A31" s="2">
        <v>30</v>
      </c>
      <c r="B31" s="1" t="s">
        <v>59</v>
      </c>
      <c r="C31" s="2">
        <v>284585</v>
      </c>
      <c r="D31" s="3">
        <f t="shared" si="9"/>
        <v>277455.29166666663</v>
      </c>
      <c r="E31" s="4">
        <f t="shared" si="8"/>
        <v>102.56967826798522</v>
      </c>
      <c r="F31" s="4">
        <v>96.658137191061812</v>
      </c>
      <c r="G31" s="6">
        <f t="shared" si="0"/>
        <v>294424.2546672172</v>
      </c>
      <c r="H31" s="6">
        <f t="shared" si="3"/>
        <v>289127.57613703463</v>
      </c>
      <c r="I31" s="6">
        <f t="shared" si="3"/>
        <v>287430.28525004303</v>
      </c>
      <c r="J31" s="4">
        <f t="shared" si="1"/>
        <v>1.0243327505001427</v>
      </c>
      <c r="K31" s="6">
        <f>O$5+O$6*A31</f>
        <v>276299.79869330884</v>
      </c>
      <c r="L31" s="4">
        <f t="shared" si="2"/>
        <v>1.0402840921686265</v>
      </c>
    </row>
    <row r="32" spans="1:12" ht="15.75">
      <c r="A32" s="2">
        <v>31</v>
      </c>
      <c r="B32" s="1" t="s">
        <v>4</v>
      </c>
      <c r="C32" s="2">
        <v>296772</v>
      </c>
      <c r="D32" s="3">
        <f t="shared" si="9"/>
        <v>273696.875</v>
      </c>
      <c r="E32" s="4">
        <f t="shared" si="8"/>
        <v>108.43090554102965</v>
      </c>
      <c r="F32" s="4">
        <v>103.97665627978026</v>
      </c>
      <c r="G32" s="6">
        <f t="shared" si="0"/>
        <v>285421.75774670643</v>
      </c>
      <c r="H32" s="6">
        <f t="shared" si="3"/>
        <v>285403.93675226212</v>
      </c>
      <c r="I32" s="6">
        <f t="shared" si="3"/>
        <v>283448.8957105758</v>
      </c>
      <c r="J32" s="4">
        <f t="shared" si="1"/>
        <v>1.0069602036415943</v>
      </c>
      <c r="K32" s="6">
        <f>O$5+O$6*A32</f>
        <v>271897.32888862072</v>
      </c>
      <c r="L32" s="4">
        <f t="shared" si="2"/>
        <v>1.0424850323803183</v>
      </c>
    </row>
    <row r="33" spans="1:12" ht="15.75">
      <c r="A33" s="2">
        <v>32</v>
      </c>
      <c r="B33" s="1" t="s">
        <v>8</v>
      </c>
      <c r="C33" s="2">
        <v>289979</v>
      </c>
      <c r="D33" s="3">
        <f t="shared" si="9"/>
        <v>270045.625</v>
      </c>
      <c r="E33" s="4">
        <f t="shared" si="8"/>
        <v>107.38148414735473</v>
      </c>
      <c r="F33" s="4">
        <v>104.92579120259933</v>
      </c>
      <c r="G33" s="6">
        <f t="shared" si="0"/>
        <v>276365.79784286284</v>
      </c>
      <c r="H33" s="6">
        <f t="shared" si="3"/>
        <v>275815.17424243066</v>
      </c>
      <c r="I33" s="6">
        <f t="shared" si="3"/>
        <v>275277.81741274806</v>
      </c>
      <c r="J33" s="4">
        <f t="shared" si="1"/>
        <v>1.0039522996816104</v>
      </c>
      <c r="K33" s="6">
        <f>O$5+O$6*A33</f>
        <v>267494.85908393259</v>
      </c>
      <c r="L33" s="4">
        <f t="shared" si="2"/>
        <v>1.0290957304954162</v>
      </c>
    </row>
    <row r="34" spans="1:12" ht="15.75">
      <c r="A34" s="2">
        <v>33</v>
      </c>
      <c r="B34" s="1" t="s">
        <v>12</v>
      </c>
      <c r="C34" s="2">
        <v>343785</v>
      </c>
      <c r="D34" s="3">
        <f t="shared" si="9"/>
        <v>266160.83333333337</v>
      </c>
      <c r="E34" s="4">
        <f t="shared" si="8"/>
        <v>129.16438369031255</v>
      </c>
      <c r="F34" s="4">
        <v>129.40888003625153</v>
      </c>
      <c r="G34" s="6">
        <f t="shared" si="0"/>
        <v>265657.96713772265</v>
      </c>
      <c r="H34" s="6">
        <f t="shared" si="3"/>
        <v>264614.3412435514</v>
      </c>
      <c r="I34" s="6">
        <f t="shared" si="3"/>
        <v>265726.49380681303</v>
      </c>
      <c r="J34" s="4">
        <f t="shared" si="1"/>
        <v>0.99974211578187533</v>
      </c>
      <c r="K34" s="6">
        <f>O$5+O$6*A34</f>
        <v>263092.38927924447</v>
      </c>
      <c r="L34" s="4">
        <f t="shared" si="2"/>
        <v>1.010012089421457</v>
      </c>
    </row>
    <row r="35" spans="1:12" ht="15.75">
      <c r="A35" s="2">
        <v>34</v>
      </c>
      <c r="B35" s="1" t="s">
        <v>16</v>
      </c>
      <c r="C35" s="2">
        <v>338192</v>
      </c>
      <c r="D35" s="3">
        <f t="shared" si="9"/>
        <v>262155.58333333337</v>
      </c>
      <c r="E35" s="4">
        <f t="shared" si="8"/>
        <v>129.00430946381394</v>
      </c>
      <c r="F35" s="4">
        <v>134.2994978536</v>
      </c>
      <c r="G35" s="6">
        <f t="shared" si="0"/>
        <v>251819.25875006875</v>
      </c>
      <c r="H35" s="6">
        <f t="shared" si="3"/>
        <v>256749.96593445705</v>
      </c>
      <c r="I35" s="6">
        <f t="shared" si="3"/>
        <v>259380.66926582422</v>
      </c>
      <c r="J35" s="4">
        <f t="shared" si="1"/>
        <v>0.97084821109777375</v>
      </c>
      <c r="K35" s="6">
        <f>O$5+O$6*A35</f>
        <v>258689.91947455629</v>
      </c>
      <c r="L35" s="4">
        <f t="shared" si="2"/>
        <v>1.0026701844148815</v>
      </c>
    </row>
    <row r="36" spans="1:12" ht="15.75">
      <c r="A36" s="2">
        <v>35</v>
      </c>
      <c r="B36" s="1" t="s">
        <v>20</v>
      </c>
      <c r="C36" s="2">
        <v>292954</v>
      </c>
      <c r="D36" s="3">
        <f t="shared" si="9"/>
        <v>258198.08333333331</v>
      </c>
      <c r="E36" s="4">
        <f t="shared" si="8"/>
        <v>113.46095068482629</v>
      </c>
      <c r="F36" s="4">
        <v>115.89623109963398</v>
      </c>
      <c r="G36" s="6">
        <f t="shared" si="0"/>
        <v>252772.67191557982</v>
      </c>
      <c r="H36" s="6">
        <f t="shared" si="3"/>
        <v>256777.70061946416</v>
      </c>
      <c r="I36" s="6">
        <f t="shared" si="3"/>
        <v>255126.71124867012</v>
      </c>
      <c r="J36" s="4">
        <f t="shared" si="1"/>
        <v>0.99077305813425454</v>
      </c>
      <c r="K36" s="6">
        <f>O$5+O$6*A36</f>
        <v>254287.44966986816</v>
      </c>
      <c r="L36" s="4">
        <f t="shared" si="2"/>
        <v>1.0033004443589</v>
      </c>
    </row>
    <row r="37" spans="1:12" ht="15.75">
      <c r="A37" s="2">
        <v>36</v>
      </c>
      <c r="B37" s="1" t="s">
        <v>24</v>
      </c>
      <c r="C37" s="2">
        <v>279097</v>
      </c>
      <c r="D37" s="3">
        <f t="shared" si="9"/>
        <v>252738.25</v>
      </c>
      <c r="E37" s="4">
        <f t="shared" si="8"/>
        <v>110.42926822513014</v>
      </c>
      <c r="F37" s="4">
        <v>105.02587865753364</v>
      </c>
      <c r="G37" s="6">
        <f t="shared" si="0"/>
        <v>265741.17119274393</v>
      </c>
      <c r="H37" s="6">
        <f t="shared" si="3"/>
        <v>251852.46719208916</v>
      </c>
      <c r="I37" s="6">
        <f t="shared" si="3"/>
        <v>251604.10880156103</v>
      </c>
      <c r="J37" s="4">
        <f t="shared" si="1"/>
        <v>1.0561877246700002</v>
      </c>
      <c r="K37" s="6">
        <f>O$5+O$6*A37</f>
        <v>249884.97986518001</v>
      </c>
      <c r="L37" s="4">
        <f t="shared" si="2"/>
        <v>1.0068796809528469</v>
      </c>
    </row>
    <row r="38" spans="1:12" ht="15.75">
      <c r="A38" s="2">
        <v>37</v>
      </c>
      <c r="B38" s="1" t="s">
        <v>28</v>
      </c>
      <c r="C38" s="2">
        <v>192255</v>
      </c>
      <c r="D38" s="3">
        <f t="shared" si="9"/>
        <v>246854.04166666669</v>
      </c>
      <c r="E38" s="4">
        <f t="shared" si="8"/>
        <v>77.88205479722582</v>
      </c>
      <c r="F38" s="4">
        <v>81.105346731452883</v>
      </c>
      <c r="G38" s="6">
        <f t="shared" si="0"/>
        <v>237043.55846794372</v>
      </c>
      <c r="H38" s="6">
        <f t="shared" si="3"/>
        <v>246182.15859312974</v>
      </c>
      <c r="I38" s="6">
        <f t="shared" si="3"/>
        <v>242846.56898782612</v>
      </c>
      <c r="J38" s="4">
        <f t="shared" si="1"/>
        <v>0.9761042103906632</v>
      </c>
      <c r="K38" s="6">
        <f>O$5+O$6*A38</f>
        <v>245482.51006049188</v>
      </c>
      <c r="L38" s="4">
        <f t="shared" si="2"/>
        <v>0.98926220417081356</v>
      </c>
    </row>
    <row r="39" spans="1:12" ht="15.75">
      <c r="A39" s="2">
        <v>38</v>
      </c>
      <c r="B39" s="1" t="s">
        <v>32</v>
      </c>
      <c r="C39" s="2">
        <v>182494</v>
      </c>
      <c r="D39" s="3">
        <f t="shared" si="9"/>
        <v>241903.79166666669</v>
      </c>
      <c r="E39" s="4">
        <f t="shared" si="8"/>
        <v>75.440735650588351</v>
      </c>
      <c r="F39" s="4">
        <v>77.406111468192847</v>
      </c>
      <c r="G39" s="6">
        <f t="shared" si="0"/>
        <v>235761.74611870162</v>
      </c>
      <c r="H39" s="6">
        <f t="shared" si="3"/>
        <v>230505.08117825942</v>
      </c>
      <c r="I39" s="6">
        <f t="shared" si="3"/>
        <v>235800.84373595662</v>
      </c>
      <c r="J39" s="4">
        <f t="shared" si="1"/>
        <v>0.99983419220798553</v>
      </c>
      <c r="K39" s="6">
        <f>O$5+O$6*A39</f>
        <v>241080.04025580376</v>
      </c>
      <c r="L39" s="4">
        <f t="shared" si="2"/>
        <v>0.97810189298854633</v>
      </c>
    </row>
    <row r="40" spans="1:12" ht="15.75">
      <c r="A40" s="2">
        <v>39</v>
      </c>
      <c r="B40" s="1" t="s">
        <v>36</v>
      </c>
      <c r="C40" s="2">
        <v>174189</v>
      </c>
      <c r="D40" s="3">
        <f t="shared" si="9"/>
        <v>237724.08333333334</v>
      </c>
      <c r="E40" s="4">
        <f t="shared" si="8"/>
        <v>73.273602555343388</v>
      </c>
      <c r="F40" s="4">
        <v>79.643842816539276</v>
      </c>
      <c r="G40" s="6">
        <f t="shared" si="0"/>
        <v>218709.93894813291</v>
      </c>
      <c r="H40" s="6">
        <f t="shared" si="3"/>
        <v>230715.29143648071</v>
      </c>
      <c r="I40" s="6">
        <f t="shared" si="3"/>
        <v>229156.35895695016</v>
      </c>
      <c r="J40" s="4">
        <f t="shared" si="1"/>
        <v>0.95441357134331262</v>
      </c>
      <c r="K40" s="6">
        <f>O$5+O$6*A40</f>
        <v>236677.57045111561</v>
      </c>
      <c r="L40" s="4">
        <f t="shared" si="2"/>
        <v>0.96822169722365425</v>
      </c>
    </row>
    <row r="41" spans="1:12" ht="15.75">
      <c r="A41" s="2">
        <v>40</v>
      </c>
      <c r="B41" s="1" t="s">
        <v>40</v>
      </c>
      <c r="C41" s="2">
        <v>186489</v>
      </c>
      <c r="D41" s="3">
        <f t="shared" si="9"/>
        <v>233432.20833333334</v>
      </c>
      <c r="E41" s="4">
        <f t="shared" si="8"/>
        <v>79.890003753766479</v>
      </c>
      <c r="F41" s="4">
        <v>78.464136385310269</v>
      </c>
      <c r="G41" s="6">
        <f t="shared" si="0"/>
        <v>237674.18924260754</v>
      </c>
      <c r="H41" s="6">
        <f t="shared" si="3"/>
        <v>226248.70425611033</v>
      </c>
      <c r="I41" s="6">
        <f t="shared" si="3"/>
        <v>228069.09557601958</v>
      </c>
      <c r="J41" s="4">
        <f t="shared" si="1"/>
        <v>1.0421148408657868</v>
      </c>
      <c r="K41" s="6">
        <f>O$5+O$6*A41</f>
        <v>232275.10064642748</v>
      </c>
      <c r="L41" s="4">
        <f t="shared" si="2"/>
        <v>0.98189213971406109</v>
      </c>
    </row>
    <row r="42" spans="1:12" ht="15.75">
      <c r="A42" s="2">
        <v>41</v>
      </c>
      <c r="B42" s="1" t="s">
        <v>44</v>
      </c>
      <c r="C42" s="2">
        <v>207218</v>
      </c>
      <c r="D42" s="3">
        <f t="shared" si="9"/>
        <v>229662</v>
      </c>
      <c r="E42" s="4">
        <f t="shared" si="8"/>
        <v>90.22737762450906</v>
      </c>
      <c r="F42" s="4">
        <v>93.189490278044275</v>
      </c>
      <c r="G42" s="6">
        <f t="shared" si="0"/>
        <v>222361.98457759048</v>
      </c>
      <c r="H42" s="6">
        <f t="shared" si="3"/>
        <v>227243.29103546767</v>
      </c>
      <c r="I42" s="6">
        <f t="shared" si="3"/>
        <v>224638.31647059182</v>
      </c>
      <c r="J42" s="4">
        <f t="shared" si="1"/>
        <v>0.98986668023173452</v>
      </c>
      <c r="K42" s="6">
        <f>O$5+O$6*A42</f>
        <v>227872.63084173933</v>
      </c>
      <c r="L42" s="4">
        <f t="shared" si="2"/>
        <v>0.9858064816331813</v>
      </c>
    </row>
    <row r="43" spans="1:12" ht="15.75">
      <c r="A43" s="2">
        <v>42</v>
      </c>
      <c r="B43" s="1" t="s">
        <v>48</v>
      </c>
      <c r="C43" s="2">
        <v>214285</v>
      </c>
      <c r="D43" s="3">
        <f t="shared" si="9"/>
        <v>225503.04166666666</v>
      </c>
      <c r="E43" s="4">
        <f t="shared" si="8"/>
        <v>95.025325785516941</v>
      </c>
      <c r="F43" s="4">
        <v>96.658137191061812</v>
      </c>
      <c r="G43" s="6">
        <f t="shared" si="0"/>
        <v>221693.69928620494</v>
      </c>
      <c r="H43" s="6">
        <f t="shared" si="3"/>
        <v>220422.95412019742</v>
      </c>
      <c r="I43" s="6">
        <f t="shared" si="3"/>
        <v>223626.04391183532</v>
      </c>
      <c r="J43" s="4">
        <f t="shared" si="1"/>
        <v>0.99135903586260188</v>
      </c>
      <c r="K43" s="6">
        <f>O$5+O$6*A43</f>
        <v>223470.16103705121</v>
      </c>
      <c r="L43" s="4">
        <f t="shared" si="2"/>
        <v>1.0006975556560245</v>
      </c>
    </row>
    <row r="44" spans="1:12" ht="15.75">
      <c r="A44" s="2">
        <v>43</v>
      </c>
      <c r="B44" s="1" t="s">
        <v>52</v>
      </c>
      <c r="C44" s="2">
        <v>225851</v>
      </c>
      <c r="D44" s="3">
        <f t="shared" si="9"/>
        <v>221639.95833333331</v>
      </c>
      <c r="E44" s="4">
        <f t="shared" si="8"/>
        <v>101.89994696729438</v>
      </c>
      <c r="F44" s="4">
        <v>103.97665627978026</v>
      </c>
      <c r="G44" s="6">
        <f t="shared" si="0"/>
        <v>217213.17849679684</v>
      </c>
      <c r="H44" s="6">
        <f t="shared" si="3"/>
        <v>223211.88657984094</v>
      </c>
      <c r="I44" s="6">
        <f t="shared" si="3"/>
        <v>222665.66679626235</v>
      </c>
      <c r="J44" s="4">
        <f t="shared" si="1"/>
        <v>0.9755126671394091</v>
      </c>
      <c r="K44" s="6">
        <f>O$5+O$6*A44</f>
        <v>219067.69123236308</v>
      </c>
      <c r="L44" s="4">
        <f t="shared" si="2"/>
        <v>1.0164240356195791</v>
      </c>
    </row>
    <row r="45" spans="1:12" ht="15.75">
      <c r="A45" s="2">
        <v>44</v>
      </c>
      <c r="B45" s="1" t="s">
        <v>56</v>
      </c>
      <c r="C45" s="2">
        <v>242094</v>
      </c>
      <c r="D45" s="3">
        <f t="shared" si="9"/>
        <v>219118.625</v>
      </c>
      <c r="E45" s="4">
        <f t="shared" si="8"/>
        <v>110.48535924319532</v>
      </c>
      <c r="F45" s="4">
        <v>104.92579120259933</v>
      </c>
      <c r="G45" s="6">
        <f t="shared" si="0"/>
        <v>230728.7819565211</v>
      </c>
      <c r="H45" s="6">
        <f t="shared" si="3"/>
        <v>224362.15968874865</v>
      </c>
      <c r="I45" s="6">
        <f t="shared" si="3"/>
        <v>223639.42669600723</v>
      </c>
      <c r="J45" s="4">
        <f t="shared" si="1"/>
        <v>1.0316999348694915</v>
      </c>
      <c r="K45" s="6">
        <f>O$5+O$6*A45</f>
        <v>214665.22142767493</v>
      </c>
      <c r="L45" s="4">
        <f t="shared" si="2"/>
        <v>1.041805585500285</v>
      </c>
    </row>
    <row r="46" spans="1:12" ht="15.75">
      <c r="A46" s="2">
        <v>45</v>
      </c>
      <c r="B46" s="1" t="s">
        <v>60</v>
      </c>
      <c r="C46" s="2">
        <v>291357</v>
      </c>
      <c r="D46" s="3">
        <f t="shared" si="9"/>
        <v>216982.08333333331</v>
      </c>
      <c r="E46" s="4">
        <f t="shared" si="8"/>
        <v>134.27698523495604</v>
      </c>
      <c r="F46" s="4">
        <v>129.40888003625153</v>
      </c>
      <c r="G46" s="6">
        <f t="shared" si="0"/>
        <v>225144.51861292799</v>
      </c>
      <c r="H46" s="6">
        <f t="shared" si="3"/>
        <v>223344.23381943209</v>
      </c>
      <c r="I46" s="6">
        <f t="shared" si="3"/>
        <v>222306.83557549785</v>
      </c>
      <c r="J46" s="4">
        <f t="shared" si="1"/>
        <v>1.0127647133750255</v>
      </c>
      <c r="K46" s="6">
        <f>O$5+O$6*A46</f>
        <v>210262.75162298681</v>
      </c>
      <c r="L46" s="4">
        <f t="shared" si="2"/>
        <v>1.0572811107033679</v>
      </c>
    </row>
    <row r="47" spans="1:12" ht="15.75">
      <c r="A47" s="2">
        <v>46</v>
      </c>
      <c r="B47" s="1" t="s">
        <v>5</v>
      </c>
      <c r="C47" s="2">
        <v>287615</v>
      </c>
      <c r="D47" s="3">
        <f t="shared" si="9"/>
        <v>213464.58333333331</v>
      </c>
      <c r="E47" s="4">
        <f t="shared" si="8"/>
        <v>134.73663663956748</v>
      </c>
      <c r="F47" s="4">
        <v>134.2994978536</v>
      </c>
      <c r="G47" s="6">
        <f t="shared" si="0"/>
        <v>214159.40088884722</v>
      </c>
      <c r="H47" s="6">
        <f t="shared" si="3"/>
        <v>219214.11321831285</v>
      </c>
      <c r="I47" s="6">
        <f t="shared" si="3"/>
        <v>218763.75621804129</v>
      </c>
      <c r="J47" s="4">
        <f t="shared" si="1"/>
        <v>0.9789528420575988</v>
      </c>
      <c r="K47" s="6">
        <f>O$5+O$6*A47</f>
        <v>205860.28181829865</v>
      </c>
      <c r="L47" s="4">
        <f t="shared" si="2"/>
        <v>1.0626807380509262</v>
      </c>
    </row>
    <row r="48" spans="1:12" ht="15.75">
      <c r="A48" s="2">
        <v>47</v>
      </c>
      <c r="B48" s="1" t="s">
        <v>9</v>
      </c>
      <c r="C48" s="2">
        <v>253046</v>
      </c>
      <c r="D48" s="3">
        <f t="shared" si="9"/>
        <v>209003.875</v>
      </c>
      <c r="E48" s="4">
        <f t="shared" si="8"/>
        <v>121.07239638499526</v>
      </c>
      <c r="F48" s="4">
        <v>115.89623109963398</v>
      </c>
      <c r="G48" s="6">
        <f t="shared" si="0"/>
        <v>218338.42015316334</v>
      </c>
      <c r="H48" s="6">
        <f t="shared" si="3"/>
        <v>213732.92161637897</v>
      </c>
      <c r="I48" s="6">
        <f t="shared" si="3"/>
        <v>213608.24066139772</v>
      </c>
      <c r="J48" s="4">
        <f t="shared" si="1"/>
        <v>1.0221441807540734</v>
      </c>
      <c r="K48" s="6">
        <f>O$5+O$6*A48</f>
        <v>201457.81201361053</v>
      </c>
      <c r="L48" s="4">
        <f t="shared" si="2"/>
        <v>1.060312521645804</v>
      </c>
    </row>
    <row r="49" spans="1:12" ht="15.75">
      <c r="A49" s="2">
        <v>48</v>
      </c>
      <c r="B49" s="1" t="s">
        <v>13</v>
      </c>
      <c r="C49" s="2">
        <v>219190</v>
      </c>
      <c r="D49" s="3">
        <f t="shared" si="9"/>
        <v>204939.91666666669</v>
      </c>
      <c r="E49" s="4">
        <f t="shared" si="8"/>
        <v>106.95329810078481</v>
      </c>
      <c r="F49" s="4">
        <v>105.02587865753364</v>
      </c>
      <c r="G49" s="6">
        <f t="shared" si="0"/>
        <v>208700.94380712637</v>
      </c>
      <c r="H49" s="6">
        <f t="shared" si="3"/>
        <v>207877.68714950143</v>
      </c>
      <c r="I49" s="6">
        <f t="shared" si="3"/>
        <v>207788.4962409001</v>
      </c>
      <c r="J49" s="4">
        <f t="shared" si="1"/>
        <v>1.0043912323479565</v>
      </c>
      <c r="K49" s="6">
        <f>O$5+O$6*A49</f>
        <v>197055.34220892237</v>
      </c>
      <c r="L49" s="4">
        <f t="shared" si="2"/>
        <v>1.0544677140526248</v>
      </c>
    </row>
    <row r="50" spans="1:12" ht="15.75">
      <c r="A50" s="2">
        <v>49</v>
      </c>
      <c r="B50" s="1" t="s">
        <v>17</v>
      </c>
      <c r="C50" s="2">
        <v>159448</v>
      </c>
      <c r="D50" s="3">
        <f t="shared" si="9"/>
        <v>200794.70833333334</v>
      </c>
      <c r="E50" s="4">
        <f t="shared" si="8"/>
        <v>79.408467147104844</v>
      </c>
      <c r="F50" s="4">
        <v>81.105346731452883</v>
      </c>
      <c r="G50" s="6">
        <f t="shared" si="0"/>
        <v>196593.69748821456</v>
      </c>
      <c r="H50" s="6">
        <f t="shared" si="3"/>
        <v>201754.8799568199</v>
      </c>
      <c r="I50" s="6">
        <f t="shared" si="3"/>
        <v>201619.39695335776</v>
      </c>
      <c r="J50" s="4">
        <f t="shared" si="1"/>
        <v>0.97507333351311509</v>
      </c>
      <c r="K50" s="6">
        <f>O$5+O$6*A50</f>
        <v>192652.87240423425</v>
      </c>
      <c r="L50" s="4">
        <f t="shared" si="2"/>
        <v>1.0465423870260782</v>
      </c>
    </row>
    <row r="51" spans="1:12" ht="15.75">
      <c r="A51" s="2">
        <v>50</v>
      </c>
      <c r="B51" s="1" t="s">
        <v>21</v>
      </c>
      <c r="C51" s="2">
        <v>154789</v>
      </c>
      <c r="D51" s="3">
        <f t="shared" si="9"/>
        <v>196475.375</v>
      </c>
      <c r="E51" s="4">
        <f t="shared" si="8"/>
        <v>78.782900910610294</v>
      </c>
      <c r="F51" s="1">
        <v>77.406111468192847</v>
      </c>
      <c r="G51" s="6">
        <f t="shared" si="0"/>
        <v>199969.99857511866</v>
      </c>
      <c r="H51" s="6">
        <f t="shared" si="3"/>
        <v>195225.62375375195</v>
      </c>
      <c r="I51" s="6">
        <f t="shared" si="3"/>
        <v>193350.00770008695</v>
      </c>
      <c r="J51" s="4">
        <f t="shared" si="1"/>
        <v>1.0342383791641749</v>
      </c>
      <c r="K51" s="6">
        <f>O$5+O$6*A51</f>
        <v>188250.40259954613</v>
      </c>
      <c r="L51" s="4">
        <f t="shared" si="2"/>
        <v>1.0270894777919222</v>
      </c>
    </row>
    <row r="52" spans="1:12" ht="15.75">
      <c r="A52" s="2">
        <v>51</v>
      </c>
      <c r="B52" s="1" t="s">
        <v>25</v>
      </c>
      <c r="C52" s="2">
        <v>150617</v>
      </c>
      <c r="D52" s="3">
        <f t="shared" si="9"/>
        <v>191112</v>
      </c>
      <c r="E52" s="4">
        <f t="shared" si="8"/>
        <v>78.810854368119223</v>
      </c>
      <c r="F52" s="1">
        <v>79.643842816539276</v>
      </c>
      <c r="G52" s="6">
        <f t="shared" si="0"/>
        <v>189113.17519792257</v>
      </c>
      <c r="H52" s="6">
        <f t="shared" si="3"/>
        <v>183069.519389689</v>
      </c>
      <c r="I52" s="6">
        <f t="shared" si="3"/>
        <v>184099.98999040446</v>
      </c>
      <c r="J52" s="4">
        <f t="shared" si="1"/>
        <v>1.0272307739276869</v>
      </c>
      <c r="K52" s="6">
        <f>O$5+O$6*A52</f>
        <v>183847.93279485797</v>
      </c>
      <c r="L52" s="4">
        <f t="shared" si="2"/>
        <v>1.001371009136272</v>
      </c>
    </row>
    <row r="53" spans="1:12" ht="15.75">
      <c r="A53" s="2">
        <v>52</v>
      </c>
      <c r="B53" s="1" t="s">
        <v>29</v>
      </c>
      <c r="C53" s="2">
        <v>125641</v>
      </c>
      <c r="D53" s="3">
        <f>(AVERAGE(C47:C58)+AVERAGE(C48:C59))/2</f>
        <v>185616.54166666669</v>
      </c>
      <c r="E53" s="4">
        <f t="shared" si="8"/>
        <v>67.688471551004454</v>
      </c>
      <c r="F53" s="1">
        <v>78.464136385310269</v>
      </c>
      <c r="G53" s="6">
        <f t="shared" si="0"/>
        <v>160125.38439602579</v>
      </c>
      <c r="H53" s="6">
        <f t="shared" si="3"/>
        <v>174004.82682777246</v>
      </c>
      <c r="I53" s="6">
        <f t="shared" si="3"/>
        <v>174746.38841972538</v>
      </c>
      <c r="J53" s="4">
        <f t="shared" si="1"/>
        <v>0.91633015047738087</v>
      </c>
      <c r="K53" s="6">
        <f>O$5+O$6*A53</f>
        <v>179445.46299016985</v>
      </c>
      <c r="L53" s="4">
        <f t="shared" si="2"/>
        <v>0.9738133553663495</v>
      </c>
    </row>
    <row r="54" spans="1:12" ht="15.75">
      <c r="A54" s="2">
        <v>53</v>
      </c>
      <c r="B54" s="1" t="s">
        <v>33</v>
      </c>
      <c r="C54" s="2">
        <v>161009</v>
      </c>
      <c r="D54" s="3">
        <f>(AVERAGE(C48:C59)+AVERAGE(C49:C60))/2</f>
        <v>177721.70833333331</v>
      </c>
      <c r="E54" s="4">
        <f t="shared" si="8"/>
        <v>90.596135671852139</v>
      </c>
      <c r="F54" s="1">
        <v>93.189490278044275</v>
      </c>
      <c r="G54" s="6">
        <f t="shared" si="0"/>
        <v>172775.92088936901</v>
      </c>
      <c r="H54" s="6">
        <f t="shared" si="3"/>
        <v>167164.81904171468</v>
      </c>
      <c r="I54" s="6">
        <f t="shared" si="3"/>
        <v>170641.56241957235</v>
      </c>
      <c r="J54" s="4">
        <f t="shared" si="1"/>
        <v>1.0125078465031205</v>
      </c>
      <c r="K54" s="6">
        <f>O$5+O$6*A54</f>
        <v>175042.9931854817</v>
      </c>
      <c r="L54" s="4">
        <f t="shared" si="2"/>
        <v>0.97485514452300626</v>
      </c>
    </row>
    <row r="55" spans="1:12" ht="15.75">
      <c r="A55" s="2">
        <v>54</v>
      </c>
      <c r="B55" s="1" t="s">
        <v>37</v>
      </c>
      <c r="C55" s="2">
        <v>162959</v>
      </c>
      <c r="D55" s="3">
        <f>(AVERAGE(C49:C60)+AVERAGE(C50:C61))/2</f>
        <v>167041.54166666666</v>
      </c>
      <c r="E55" s="4">
        <f t="shared" si="8"/>
        <v>97.555972229462881</v>
      </c>
      <c r="F55" s="1">
        <v>96.658137191061812</v>
      </c>
      <c r="G55" s="6">
        <f t="shared" si="0"/>
        <v>168593.15183974928</v>
      </c>
      <c r="H55" s="6">
        <f t="shared" si="3"/>
        <v>170755.04138922994</v>
      </c>
      <c r="I55" s="6">
        <f t="shared" si="3"/>
        <v>170119.80835196908</v>
      </c>
      <c r="J55" s="4">
        <f t="shared" si="1"/>
        <v>0.99102599205225272</v>
      </c>
      <c r="K55" s="6">
        <f>O$5+O$6*A55</f>
        <v>170640.52338079357</v>
      </c>
      <c r="L55" s="4">
        <f t="shared" si="2"/>
        <v>0.99694846793418179</v>
      </c>
    </row>
    <row r="56" spans="1:12" ht="15.75">
      <c r="A56" s="2">
        <v>55</v>
      </c>
      <c r="B56" s="1" t="s">
        <v>41</v>
      </c>
      <c r="C56" s="2">
        <v>177692</v>
      </c>
      <c r="D56" s="2"/>
      <c r="E56" s="1"/>
      <c r="F56" s="1">
        <v>103.97665627978026</v>
      </c>
      <c r="G56" s="6">
        <f t="shared" si="0"/>
        <v>170896.05143857154</v>
      </c>
      <c r="H56" s="6">
        <f t="shared" si="3"/>
        <v>172439.56462496266</v>
      </c>
      <c r="I56" s="6">
        <f t="shared" si="3"/>
        <v>171875.17972754536</v>
      </c>
      <c r="J56" s="4">
        <f t="shared" si="1"/>
        <v>0.99430325954843557</v>
      </c>
      <c r="K56" s="6">
        <f>O$5+O$6*A56</f>
        <v>166238.05357610545</v>
      </c>
      <c r="L56" s="4">
        <f t="shared" si="2"/>
        <v>1.0339099624314307</v>
      </c>
    </row>
    <row r="57" spans="1:12" ht="15.75">
      <c r="A57" s="2">
        <v>56</v>
      </c>
      <c r="B57" s="1" t="s">
        <v>45</v>
      </c>
      <c r="C57" s="2">
        <v>186589</v>
      </c>
      <c r="D57" s="2"/>
      <c r="E57" s="1"/>
      <c r="F57" s="1">
        <v>104.92579120259933</v>
      </c>
      <c r="G57" s="6">
        <f t="shared" si="0"/>
        <v>177829.49059656711</v>
      </c>
      <c r="H57" s="6">
        <f t="shared" si="3"/>
        <v>172430.93316844353</v>
      </c>
      <c r="I57" s="6">
        <f t="shared" si="3"/>
        <v>172386.44198485443</v>
      </c>
      <c r="J57" s="4">
        <f t="shared" si="1"/>
        <v>1.0315746908459942</v>
      </c>
      <c r="K57" s="6">
        <f>O$5+O$6*A57</f>
        <v>161835.5837714173</v>
      </c>
      <c r="L57" s="4">
        <f t="shared" si="2"/>
        <v>1.0651949217073271</v>
      </c>
    </row>
    <row r="58" spans="1:12" ht="15.75">
      <c r="A58" s="2">
        <v>57</v>
      </c>
      <c r="B58" s="1" t="s">
        <v>49</v>
      </c>
      <c r="C58" s="2">
        <v>218141</v>
      </c>
      <c r="D58" s="2"/>
      <c r="E58" s="1"/>
      <c r="F58" s="1">
        <v>129.40888003625153</v>
      </c>
      <c r="G58" s="6">
        <f t="shared" si="0"/>
        <v>168567.25747019198</v>
      </c>
      <c r="H58" s="6">
        <f t="shared" si="3"/>
        <v>172288.82816115709</v>
      </c>
      <c r="I58" s="6">
        <f t="shared" si="3"/>
        <v>164297.13943225049</v>
      </c>
      <c r="J58" s="4">
        <f t="shared" si="1"/>
        <v>1.0259902153664844</v>
      </c>
      <c r="K58" s="6">
        <f>O$5+O$6*A58</f>
        <v>157433.11396672917</v>
      </c>
      <c r="L58" s="4">
        <f t="shared" si="2"/>
        <v>1.0435996296622319</v>
      </c>
    </row>
    <row r="59" spans="1:12" ht="15.75">
      <c r="A59" s="2">
        <v>58</v>
      </c>
      <c r="B59" s="1" t="s">
        <v>53</v>
      </c>
      <c r="C59" s="2">
        <v>228940</v>
      </c>
      <c r="D59" s="2"/>
      <c r="E59" s="1"/>
      <c r="F59" s="1">
        <v>134.2994978536</v>
      </c>
      <c r="G59" s="6">
        <f t="shared" si="0"/>
        <v>170469.7364167122</v>
      </c>
      <c r="H59" s="6">
        <f t="shared" si="3"/>
        <v>148171.65696715092</v>
      </c>
      <c r="I59" s="6">
        <f t="shared" si="3"/>
        <v>147390.42830238689</v>
      </c>
      <c r="J59" s="4">
        <f t="shared" si="1"/>
        <v>1.1565862069887991</v>
      </c>
      <c r="K59" s="6">
        <f>O$5+O$6*A59</f>
        <v>153030.64416204102</v>
      </c>
      <c r="L59" s="4">
        <f t="shared" si="2"/>
        <v>0.96314322604770708</v>
      </c>
    </row>
    <row r="60" spans="1:12" ht="15.75">
      <c r="A60" s="2">
        <v>59</v>
      </c>
      <c r="B60" s="1" t="s">
        <v>57</v>
      </c>
      <c r="C60" s="2">
        <v>122245</v>
      </c>
      <c r="D60" s="2"/>
      <c r="E60" s="1"/>
      <c r="F60" s="1">
        <v>115.89623109963398</v>
      </c>
      <c r="G60" s="6">
        <f t="shared" si="0"/>
        <v>105477.97701454855</v>
      </c>
      <c r="H60" s="6">
        <f t="shared" si="3"/>
        <v>121710.79977885268</v>
      </c>
      <c r="I60" s="6">
        <f>H60</f>
        <v>121710.79977885268</v>
      </c>
      <c r="J60" s="4">
        <f t="shared" si="1"/>
        <v>0.86662791803357619</v>
      </c>
      <c r="K60" s="6">
        <f>O$5+O$6*A60</f>
        <v>148628.17435735289</v>
      </c>
      <c r="L60" s="4">
        <f t="shared" si="2"/>
        <v>0.8188945353403746</v>
      </c>
    </row>
    <row r="61" spans="1:12" ht="15.75">
      <c r="A61" s="2">
        <v>60</v>
      </c>
      <c r="B61" s="1" t="s">
        <v>61</v>
      </c>
      <c r="C61" s="2">
        <v>93667</v>
      </c>
      <c r="D61" s="2"/>
      <c r="E61" s="1"/>
      <c r="F61" s="1">
        <v>105.02587865753364</v>
      </c>
      <c r="G61" s="6">
        <f t="shared" si="0"/>
        <v>89184.685905297258</v>
      </c>
      <c r="H61" s="6"/>
      <c r="I61" s="6">
        <f>(G61+G60+H60-H59)/2</f>
        <v>84100.902865773794</v>
      </c>
      <c r="J61" s="4">
        <f t="shared" si="1"/>
        <v>1.0604486142989125</v>
      </c>
      <c r="K61" s="6">
        <f>O$5+O$6*A61</f>
        <v>144225.70455266477</v>
      </c>
      <c r="L61" s="4">
        <f t="shared" si="2"/>
        <v>0.58312006952314044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2022-05-06T11:08:46Z</dcterms:created>
  <dcterms:modified xsi:type="dcterms:W3CDTF">2022-05-06T15:58:23Z</dcterms:modified>
</cp:coreProperties>
</file>